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25" windowWidth="15120" windowHeight="7890" tabRatio="59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73" i="1" l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I73" i="1"/>
  <c r="J73" i="1"/>
  <c r="K73" i="1"/>
  <c r="L73" i="1"/>
  <c r="M73" i="1"/>
  <c r="N73" i="1"/>
  <c r="O73" i="1"/>
  <c r="P73" i="1"/>
  <c r="I71" i="1" l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H71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H69" i="1"/>
  <c r="G68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H59" i="1"/>
  <c r="G58" i="1"/>
  <c r="M46" i="1"/>
  <c r="N46" i="1"/>
  <c r="R46" i="1"/>
  <c r="G45" i="1"/>
  <c r="M38" i="1"/>
  <c r="N38" i="1"/>
  <c r="R38" i="1"/>
  <c r="G37" i="1"/>
  <c r="M29" i="1"/>
  <c r="N29" i="1"/>
  <c r="R29" i="1"/>
  <c r="G28" i="1"/>
  <c r="K16" i="1"/>
  <c r="M16" i="1"/>
  <c r="N16" i="1"/>
  <c r="R16" i="1"/>
  <c r="AC3" i="1"/>
  <c r="M12" i="1"/>
  <c r="N12" i="1"/>
  <c r="R12" i="1"/>
  <c r="G11" i="1"/>
  <c r="G25" i="3" l="1"/>
  <c r="G22" i="3"/>
  <c r="G23" i="3"/>
  <c r="G24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5" i="3"/>
  <c r="F25" i="2"/>
  <c r="F26" i="2" s="1"/>
  <c r="E25" i="2"/>
  <c r="D25" i="2"/>
  <c r="C25" i="2" l="1"/>
  <c r="L11" i="1" l="1"/>
  <c r="L12" i="1" s="1"/>
  <c r="L15" i="1"/>
  <c r="L16" i="1" s="1"/>
  <c r="AC65" i="1" l="1"/>
  <c r="AC66" i="1"/>
  <c r="AC67" i="1"/>
  <c r="AC64" i="1"/>
  <c r="AC63" i="1"/>
  <c r="AC62" i="1"/>
  <c r="AC61" i="1"/>
  <c r="AC55" i="1"/>
  <c r="AC53" i="1"/>
  <c r="AC54" i="1"/>
  <c r="AC52" i="1"/>
  <c r="AC50" i="1"/>
  <c r="AC51" i="1"/>
  <c r="AC48" i="1"/>
  <c r="AC49" i="1"/>
  <c r="AC41" i="1"/>
  <c r="AC42" i="1"/>
  <c r="AC43" i="1"/>
  <c r="AC44" i="1"/>
  <c r="AC40" i="1"/>
  <c r="AC32" i="1"/>
  <c r="AC33" i="1"/>
  <c r="AC34" i="1"/>
  <c r="AC35" i="1"/>
  <c r="AC36" i="1"/>
  <c r="AC31" i="1"/>
  <c r="AC27" i="1"/>
  <c r="AC24" i="1"/>
  <c r="AC25" i="1"/>
  <c r="AC26" i="1"/>
  <c r="AC22" i="1"/>
  <c r="AC23" i="1"/>
  <c r="AC19" i="1"/>
  <c r="AC20" i="1"/>
  <c r="AC21" i="1"/>
  <c r="AC18" i="1"/>
  <c r="AC14" i="1"/>
  <c r="AC10" i="1"/>
  <c r="AC8" i="1"/>
  <c r="AC7" i="1"/>
  <c r="AC9" i="1"/>
  <c r="AC6" i="1"/>
  <c r="AB11" i="1"/>
  <c r="AB12" i="1" s="1"/>
  <c r="AB15" i="1"/>
  <c r="AB16" i="1" s="1"/>
  <c r="I11" i="1" l="1"/>
  <c r="I12" i="1" s="1"/>
  <c r="J11" i="1"/>
  <c r="J12" i="1" s="1"/>
  <c r="K11" i="1"/>
  <c r="K12" i="1" s="1"/>
  <c r="O11" i="1"/>
  <c r="O12" i="1" s="1"/>
  <c r="P11" i="1"/>
  <c r="P12" i="1" s="1"/>
  <c r="Q11" i="1"/>
  <c r="Q12" i="1" s="1"/>
  <c r="S11" i="1"/>
  <c r="S12" i="1" s="1"/>
  <c r="T11" i="1"/>
  <c r="T12" i="1" s="1"/>
  <c r="U11" i="1"/>
  <c r="U12" i="1" s="1"/>
  <c r="V11" i="1"/>
  <c r="V12" i="1" s="1"/>
  <c r="W11" i="1"/>
  <c r="W12" i="1" s="1"/>
  <c r="X11" i="1"/>
  <c r="X12" i="1" s="1"/>
  <c r="Y11" i="1"/>
  <c r="Z11" i="1"/>
  <c r="Z12" i="1" s="1"/>
  <c r="AA11" i="1"/>
  <c r="AA12" i="1" s="1"/>
  <c r="I15" i="1"/>
  <c r="I16" i="1" s="1"/>
  <c r="J15" i="1"/>
  <c r="J16" i="1" s="1"/>
  <c r="O15" i="1"/>
  <c r="O16" i="1" s="1"/>
  <c r="P15" i="1"/>
  <c r="P16" i="1" s="1"/>
  <c r="Q15" i="1"/>
  <c r="Q16" i="1" s="1"/>
  <c r="S15" i="1"/>
  <c r="S16" i="1" s="1"/>
  <c r="T15" i="1"/>
  <c r="T16" i="1" s="1"/>
  <c r="U15" i="1"/>
  <c r="U16" i="1" s="1"/>
  <c r="V15" i="1"/>
  <c r="V16" i="1" s="1"/>
  <c r="W15" i="1"/>
  <c r="W16" i="1" s="1"/>
  <c r="X15" i="1"/>
  <c r="X16" i="1" s="1"/>
  <c r="Y15" i="1"/>
  <c r="Y16" i="1" s="1"/>
  <c r="Z15" i="1"/>
  <c r="Z16" i="1" s="1"/>
  <c r="AA15" i="1"/>
  <c r="AA16" i="1" s="1"/>
  <c r="I28" i="1"/>
  <c r="I29" i="1" s="1"/>
  <c r="J28" i="1"/>
  <c r="J29" i="1" s="1"/>
  <c r="K28" i="1"/>
  <c r="K29" i="1" s="1"/>
  <c r="L28" i="1"/>
  <c r="L29" i="1" s="1"/>
  <c r="O28" i="1"/>
  <c r="O29" i="1" s="1"/>
  <c r="P28" i="1"/>
  <c r="P29" i="1" s="1"/>
  <c r="Q28" i="1"/>
  <c r="Q29" i="1" s="1"/>
  <c r="S28" i="1"/>
  <c r="S29" i="1" s="1"/>
  <c r="T28" i="1"/>
  <c r="T29" i="1" s="1"/>
  <c r="U28" i="1"/>
  <c r="U29" i="1" s="1"/>
  <c r="V28" i="1"/>
  <c r="V29" i="1" s="1"/>
  <c r="W28" i="1"/>
  <c r="W29" i="1" s="1"/>
  <c r="X28" i="1"/>
  <c r="X29" i="1" s="1"/>
  <c r="Y28" i="1"/>
  <c r="Y29" i="1" s="1"/>
  <c r="Z28" i="1"/>
  <c r="Z29" i="1" s="1"/>
  <c r="AA28" i="1"/>
  <c r="AA29" i="1" s="1"/>
  <c r="AB28" i="1"/>
  <c r="AB29" i="1" s="1"/>
  <c r="I37" i="1"/>
  <c r="I38" i="1" s="1"/>
  <c r="J37" i="1"/>
  <c r="J38" i="1" s="1"/>
  <c r="K37" i="1"/>
  <c r="K38" i="1" s="1"/>
  <c r="L37" i="1"/>
  <c r="L38" i="1" s="1"/>
  <c r="O37" i="1"/>
  <c r="O38" i="1" s="1"/>
  <c r="P37" i="1"/>
  <c r="P38" i="1" s="1"/>
  <c r="Q37" i="1"/>
  <c r="Q38" i="1" s="1"/>
  <c r="S37" i="1"/>
  <c r="S38" i="1" s="1"/>
  <c r="T37" i="1"/>
  <c r="T38" i="1" s="1"/>
  <c r="U37" i="1"/>
  <c r="U38" i="1" s="1"/>
  <c r="V37" i="1"/>
  <c r="V38" i="1" s="1"/>
  <c r="W37" i="1"/>
  <c r="W38" i="1" s="1"/>
  <c r="X37" i="1"/>
  <c r="X38" i="1" s="1"/>
  <c r="Y37" i="1"/>
  <c r="Y38" i="1" s="1"/>
  <c r="Z37" i="1"/>
  <c r="Z38" i="1" s="1"/>
  <c r="AA37" i="1"/>
  <c r="AA38" i="1" s="1"/>
  <c r="AB37" i="1"/>
  <c r="AB38" i="1" s="1"/>
  <c r="I45" i="1"/>
  <c r="I46" i="1" s="1"/>
  <c r="J45" i="1"/>
  <c r="J46" i="1" s="1"/>
  <c r="K45" i="1"/>
  <c r="K46" i="1" s="1"/>
  <c r="L45" i="1"/>
  <c r="L46" i="1" s="1"/>
  <c r="O45" i="1"/>
  <c r="O46" i="1" s="1"/>
  <c r="P45" i="1"/>
  <c r="P46" i="1" s="1"/>
  <c r="Q45" i="1"/>
  <c r="Q46" i="1" s="1"/>
  <c r="S45" i="1"/>
  <c r="S46" i="1" s="1"/>
  <c r="T45" i="1"/>
  <c r="T46" i="1" s="1"/>
  <c r="U45" i="1"/>
  <c r="U46" i="1" s="1"/>
  <c r="V45" i="1"/>
  <c r="V46" i="1" s="1"/>
  <c r="W45" i="1"/>
  <c r="W46" i="1" s="1"/>
  <c r="X45" i="1"/>
  <c r="X46" i="1" s="1"/>
  <c r="Y45" i="1"/>
  <c r="Y46" i="1" s="1"/>
  <c r="Z45" i="1"/>
  <c r="Z46" i="1" s="1"/>
  <c r="AA45" i="1"/>
  <c r="AA46" i="1" s="1"/>
  <c r="AB45" i="1"/>
  <c r="AB46" i="1" s="1"/>
  <c r="I58" i="1"/>
  <c r="J58" i="1"/>
  <c r="K58" i="1"/>
  <c r="L58" i="1"/>
  <c r="O58" i="1"/>
  <c r="P58" i="1"/>
  <c r="Q58" i="1"/>
  <c r="S58" i="1"/>
  <c r="T58" i="1"/>
  <c r="U58" i="1"/>
  <c r="V58" i="1"/>
  <c r="W58" i="1"/>
  <c r="X58" i="1"/>
  <c r="Y58" i="1"/>
  <c r="Z58" i="1"/>
  <c r="AA58" i="1"/>
  <c r="AB58" i="1"/>
  <c r="I68" i="1"/>
  <c r="J68" i="1"/>
  <c r="K68" i="1"/>
  <c r="L68" i="1"/>
  <c r="O68" i="1"/>
  <c r="P68" i="1"/>
  <c r="Q68" i="1"/>
  <c r="S68" i="1"/>
  <c r="T68" i="1"/>
  <c r="U68" i="1"/>
  <c r="W68" i="1"/>
  <c r="X68" i="1"/>
  <c r="Y68" i="1"/>
  <c r="Z68" i="1"/>
  <c r="AA68" i="1"/>
  <c r="AB68" i="1"/>
  <c r="K70" i="1"/>
  <c r="M70" i="1"/>
  <c r="N70" i="1"/>
  <c r="Q70" i="1"/>
  <c r="R70" i="1"/>
  <c r="H68" i="1"/>
  <c r="H58" i="1"/>
  <c r="H45" i="1"/>
  <c r="H46" i="1" s="1"/>
  <c r="H37" i="1"/>
  <c r="H38" i="1" s="1"/>
  <c r="H28" i="1"/>
  <c r="H29" i="1" s="1"/>
  <c r="H15" i="1"/>
  <c r="H16" i="1" s="1"/>
  <c r="H11" i="1"/>
  <c r="H12" i="1" s="1"/>
  <c r="T70" i="1" l="1"/>
  <c r="Y12" i="1"/>
  <c r="Y70" i="1"/>
  <c r="AC15" i="1"/>
  <c r="AC16" i="1" s="1"/>
  <c r="AC11" i="1"/>
  <c r="AC12" i="1" s="1"/>
  <c r="AC58" i="1"/>
  <c r="AC45" i="1"/>
  <c r="AC46" i="1" s="1"/>
  <c r="AC37" i="1"/>
  <c r="AC38" i="1" s="1"/>
  <c r="AC28" i="1"/>
  <c r="AC29" i="1" s="1"/>
  <c r="AC68" i="1"/>
  <c r="AB70" i="1"/>
  <c r="AA70" i="1"/>
  <c r="Z70" i="1"/>
  <c r="X70" i="1"/>
  <c r="W70" i="1"/>
  <c r="U70" i="1"/>
  <c r="S70" i="1"/>
  <c r="P70" i="1"/>
  <c r="O70" i="1"/>
  <c r="J70" i="1"/>
  <c r="AC70" i="1" s="1"/>
</calcChain>
</file>

<file path=xl/sharedStrings.xml><?xml version="1.0" encoding="utf-8"?>
<sst xmlns="http://schemas.openxmlformats.org/spreadsheetml/2006/main" count="345" uniqueCount="280">
  <si>
    <t>№</t>
  </si>
  <si>
    <t>Критерии и показатели</t>
  </si>
  <si>
    <t>Сопроводительные материалы</t>
  </si>
  <si>
    <t>Индикаторы</t>
  </si>
  <si>
    <t>Измерение</t>
  </si>
  <si>
    <t>Мах кол-во баллов по критерию</t>
  </si>
  <si>
    <t>1.1.Соответствие структуры ОПДО требованиям ФГОС ДО</t>
  </si>
  <si>
    <t>1.2.Соответствие содержания ОПДО выбраннымкомплекснойи парциальным программам</t>
  </si>
  <si>
    <t>1.3. Доступность  информации ореализуемой ОПДО</t>
  </si>
  <si>
    <t>1.4. Участие заинтересованных лиц  в реализации ОПДО</t>
  </si>
  <si>
    <t>1.5. Соблюдение требований законодательства в сфере образования</t>
  </si>
  <si>
    <t>1.</t>
  </si>
  <si>
    <t>Программа (ОПДО)</t>
  </si>
  <si>
    <t>Рубрики сайта, стенды ОО</t>
  </si>
  <si>
    <t>Программа (ОП ДО), протоколы заседания совета педагогов, родительских собраний</t>
  </si>
  <si>
    <t xml:space="preserve">Акты проверок контрольно-надзорных органов </t>
  </si>
  <si>
    <t xml:space="preserve">  Не соответствует структуре ФГОС ДО                                         Частичное соответствие ФГОС ДО                          Соответствие ФГОС ДО                                 </t>
  </si>
  <si>
    <t xml:space="preserve">Соответствие принципов                                          Соответствие форм, методов и средств реализации програм                                                                       Соответствие развивающей предметно- пространственной среды                                                                   Соответствие учебно-методического комплекта </t>
  </si>
  <si>
    <t>0 балл          2 балла        3 балла</t>
  </si>
  <si>
    <t>Полный текст ОПДО доступен для ознакомления родителей (законных представителей)                                          Полный текст ОПДО размещен на сайте ДОО Краткая презентация ОПДО размещена в группе и на сайте ДОО</t>
  </si>
  <si>
    <t xml:space="preserve">1 балл         1 балл         1 балл          </t>
  </si>
  <si>
    <t>Отсутствие предписаний контрольно-надзорных органов</t>
  </si>
  <si>
    <t>3 балла</t>
  </si>
  <si>
    <t>2.1</t>
  </si>
  <si>
    <r>
      <t xml:space="preserve">Реализация основных направлений развития дошкольников:  </t>
    </r>
    <r>
      <rPr>
        <sz val="11"/>
        <color theme="1"/>
        <rFont val="Times New Roman"/>
        <family val="1"/>
        <charset val="204"/>
      </rPr>
      <t>2.1.1.Социально-коммуникативное развитие                  2.1.2. Познавательное развитие            2.1.3.Речевое развитие 2.1.4.Художественно-эстетическое развитие  2.1.5.Физическое развитие</t>
    </r>
  </si>
  <si>
    <t>Содержание информации в реализуемой ОПДО и планах образовательной деятельности педагогов</t>
  </si>
  <si>
    <t>3.1</t>
  </si>
  <si>
    <t>Наличие квалифицированных педагогических кадров</t>
  </si>
  <si>
    <t>Штатное расписание, Условия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</si>
  <si>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i/>
        <sz val="11"/>
        <color theme="1"/>
        <rFont val="Times New Roman"/>
        <family val="1"/>
        <charset val="204"/>
      </rPr>
      <t>Наличие квалифицированных кадров (в соответствии с требованиями профстандарта «Педагог»)                                                                             • Уровень профессиональной квалификации педагогических работников соответствует требованиям, предъявляемым к кадровым условиям реализации ОПДО                                                               • Наличие специалистов, необходимых для реализации ОПДО</t>
    </r>
  </si>
  <si>
    <t>1 балл 
                               2 балла 
3 балла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</si>
  <si>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>Адекватность возрастным особенностям воспитанников    
                                                                                                                                                           •    Отражение принципов ОПДО    
 • Соответствие формам, методам и средствам реализации ОПДО
                                                                                                                                                  • Амплификация и постоянное совершенствование содержания с учетом потребностей, возможностей, интересов и инициативы воспитанников</t>
    </r>
  </si>
  <si>
    <t>1 балл 
1 балл
1 балл
1 балл</t>
  </si>
  <si>
    <t>Педагоги принимаются участие в разработке ОПДО либо ее совершенствовании                                                      Родители (законные представители) принимают участие в реализации ОПДО либо ее совершенствовании 
Заинтересованные стороны принимают участие в разработке ОПДО либо ее совершенствовании</t>
  </si>
  <si>
    <t>3.1.2</t>
  </si>
  <si>
    <t>3.1.3</t>
  </si>
  <si>
    <t>Профессиональное развитие педагогов</t>
  </si>
  <si>
    <t>Результативность участия педагогов в  официальных профессиональных конкурсах  (муниципального, регионального и федерального уровня, кромеинтернет конкурсов)</t>
  </si>
  <si>
    <t>План курсовой подготовки, отчет о результатах самообследования</t>
  </si>
  <si>
    <t>Дипломы, грамоты, выписки из приказов</t>
  </si>
  <si>
    <t>3.2</t>
  </si>
  <si>
    <t>3.3</t>
  </si>
  <si>
    <t>3.4</t>
  </si>
  <si>
    <t>Результативность участия педагогов в методической работе</t>
  </si>
  <si>
    <t>Протоколы заседания совета педагогов, сертификаты, благодарности, программы мероприятий</t>
  </si>
  <si>
    <t>Развивающая предметно-пространственная среда группового помещения</t>
  </si>
  <si>
    <t>1. Документация
2.Организация оснащение пространства 
3.Оформление пространства
4.Участие семьи в образовательном процессе</t>
  </si>
  <si>
    <t>Предметно-пространственная среда ДОО, доступная воспитанникам вне группового помещения</t>
  </si>
  <si>
    <t>1.Документация 
2.Организация и оснащение пространства
3.Оформление пространства
4. Участие семьи в образовательном процессе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</si>
  <si>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 </t>
    </r>
    <r>
      <rPr>
        <b/>
        <i/>
        <sz val="11"/>
        <color theme="1"/>
        <rFont val="Times New Roman"/>
        <family val="1"/>
        <charset val="204"/>
      </rPr>
      <t>Предусмотрен безопасный, развивающий и достаточный  набор организационно-хозяйственных, игровых и др. помещений для реализации ОПДО
• Используется разнообразное оборудование и мебель для тематического зонирования игрового пространства
• Предусмотрено развитие культуры создания образовательного пространства помещений.</t>
    </r>
  </si>
  <si>
    <t>1 балл
1 балл
1 балл</t>
  </si>
  <si>
    <t>3.5</t>
  </si>
  <si>
    <t>Предметно-пространственная среда на свежем воздухе, доступная воспитанникам группы</t>
  </si>
  <si>
    <t>Психолого-педагогические условия</t>
  </si>
  <si>
    <t>3.6</t>
  </si>
  <si>
    <t>3.7</t>
  </si>
  <si>
    <t>Учебно-методическое обеспечение</t>
  </si>
  <si>
    <t>Наличие условий для развития творческих способностей и интересов воспитанников</t>
  </si>
  <si>
    <t>Документирование
 Доступность</t>
  </si>
  <si>
    <t xml:space="preserve">1. Документация
2.Организация оснащение пространства 
3.Оформление пространства
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</si>
  <si>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Участие (выступления, открытый показ и т.д.) в методической работе ДОО
• Участие (выступление на методобъединении, семинарах, консультациях, конференциях) в мероприятиях, проводимых на муниципальном уровне
• Участие (выступление на семинарах, консультациях, конференциях) в мероприятиях, проводимых на региональном уровне
• Участие (выступление на семинарах, консультациях, конференциях) в мероприятиях, проводимых на федеральном уровне</t>
    </r>
  </si>
  <si>
    <t xml:space="preserve">1 балл 
2 балла
3 балла
</t>
  </si>
  <si>
    <t>1 балл
2 балла
3 балла 
4 балла</t>
  </si>
  <si>
    <t>3.1.1</t>
  </si>
  <si>
    <t xml:space="preserve">1 балл
  2 балла
  3 балла 
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</si>
  <si>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Участие в муниципальных конкурсах
• Победы в конкурсах муниципального уровня или участие в региональных конкурсах 
• Победы в конкурсах регионального уровня или участие в федеральных конкурсах</t>
    </r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</si>
  <si>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i/>
        <sz val="11"/>
        <color theme="1"/>
        <rFont val="Times New Roman"/>
        <family val="1"/>
        <charset val="204"/>
      </rPr>
      <t xml:space="preserve">Предусмотрена безопасная, развивающая и доступная среда в соответствии с реализуемой ОПДО
• Исключение перегруженности и эстетического диссонанса
• Оформление среды с участием воспитанников
• Трансформация средыдля детей в зависимости от образовательной ситуации
• Предусмотрено непрерывное совершенствование среды с учетом интересов детей
 </t>
    </r>
  </si>
  <si>
    <t xml:space="preserve"> Предусмотрена безопасная, развивающая и доступная среда с учетом возрастных особенностей воспитанников
• Оборудование стимулирует развитие разнообразных физических качеств
• Предусмотрены игровые пространства для реализации различных видов игр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</si>
  <si>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i/>
        <sz val="11"/>
        <color theme="1"/>
        <rFont val="Times New Roman"/>
        <family val="1"/>
        <charset val="204"/>
      </rPr>
      <t>В ДОО обеспечено уважение взрослых к человеческому достоинству воспитанников, формирование и поддержка их положительной самооценки, уверенности в собственных возможностях и способностях.
• Проведение регламентированных диагностик на выявление психолого-педагогического комфорта педагогов с целью отслеживаниядинамики и коррекции благополучия сотрудников.
• В ДОО осуществляется поддержка родителей (законных представителей) в воспитании, охране и укреплении здоровья, вовлечение семей непосредственно в образовательную деятельность.</t>
    </r>
  </si>
  <si>
    <t xml:space="preserve">1 балл
1 балл
1 балл
</t>
  </si>
  <si>
    <t>1 балл
1 балл
1 балл</t>
  </si>
  <si>
    <t>Программа (ОПДО)
Документирование
Доступность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</si>
  <si>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 xml:space="preserve">Предусмотрено различное учебно-методическое обеспечение, необходимое для организации различных форм образовательной деятельности в ДОО образовательной деятельности в ООП, с учетом потребностей, возможностей, интересов и инициативы воспитанников во всех образовательных областях
• Педагогам доступно регулярное учебно-методическое сопровождение педагогической работы
• Предусмотрено формирование культуры учебно-методического обеспечения с учётом контекста социокультурного окружения, наблюдается высокая культура обеспечения образовательного процесса воспитанников учебными и практическими материалами, качество материалов анализируется как содержательный так эстетический. Педагоги изучают инновационные разработки в сфере учебно-методического обеспечения ДО, созданы условия онлайн доступа к необходимой учебно-методической поддержке педагогов </t>
    </r>
  </si>
  <si>
    <t>1 балл
1 балл
1 балл</t>
  </si>
  <si>
    <t>Наличие информации о конкурсах и олимпиадах в отчетном году (в том числе во всероссийских и международных)</t>
  </si>
  <si>
    <t>1 балл
1 балл
1 балл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</si>
  <si>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 </t>
    </r>
    <r>
      <rPr>
        <b/>
        <i/>
        <sz val="11"/>
        <color theme="1"/>
        <rFont val="Times New Roman"/>
        <family val="1"/>
        <charset val="204"/>
      </rPr>
      <t>Организация выставок работ детей, стендов (уголков) о достижениях детей
• Участие детей в региональных конкурсах, выставках, смотрах, спортивных мероприятиях, в том числе в официальных спортивных соревнованиях и других массовых мероприятиях
• Участие детей во всероссийских или (и) международных конкурсах, выставках, смотрах, спортивных мероприятиях, в том числе в официальных спортивных соревнованиях и других массовых мероприятиях</t>
    </r>
  </si>
  <si>
    <t>4.2</t>
  </si>
  <si>
    <t>4.3</t>
  </si>
  <si>
    <t>4.4</t>
  </si>
  <si>
    <t>4.5</t>
  </si>
  <si>
    <t>4.6</t>
  </si>
  <si>
    <t>4.1.</t>
  </si>
  <si>
    <t>Соответствие структуры АОПДО требованиям ФГОС ДО</t>
  </si>
  <si>
    <t>Соответствие содержания АОП ДО выбраннойпримерной АОПДО, парциальным программам</t>
  </si>
  <si>
    <t>Доступность  информации ореализуемой АОПДО</t>
  </si>
  <si>
    <t>Участие заинтересованных лиц  в реализации АОПДО</t>
  </si>
  <si>
    <t>Создание условий получения дошкольного образования лицами с ограниченными возможностями здоровья и инвалидами</t>
  </si>
  <si>
    <t>Организация образования детей с ОВЗ в группе</t>
  </si>
  <si>
    <t>Программа (АОПДО)</t>
  </si>
  <si>
    <t>Программа (АОПДО), протоколы заседания совета педагогов, родительских собраний</t>
  </si>
  <si>
    <t>Заключение ПМПК, протоколы заседания ППк</t>
  </si>
  <si>
    <t xml:space="preserve">Программа (АОП ДО), ИПРА, заключения ПМПК 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</si>
  <si>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>Не соответствие структуре ФГОС ДО
• Частичное соответствие ФГОС ДО ОО
• Соответствие ФГОС ДО</t>
    </r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</si>
  <si>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>Соответствие принципов
• Соответствие форм, методов и средств реализации программ
• Соответствие развивающей предметно-пространственной среды
• Соответствие учебно-методического комплекта</t>
    </r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</si>
  <si>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Полный текст АОПДО доступен для ознакомления родителей (законных представителей)
• Полный текст АОПДО размещен на сайте ДОО
• Краткая презентация АОПДО размещена в группе и на сайте ДОО</t>
    </r>
  </si>
  <si>
    <t>1 балл
1 балл
1 балл
1 балл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</si>
  <si>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Педагоги принимают участие в разработке АОПДО либо ее совершенствовании
• Родители (законные представители) принимают участие в реализации АОПДО либо ее совершенствовании
• Заинтересованные стороны принимают участие в разработке АОПДО либо ее совершенствовании</t>
    </r>
  </si>
  <si>
    <t>1 балл
1 балл
1 балл</t>
  </si>
  <si>
    <t>1 балл
1 балл
1 балл</t>
  </si>
  <si>
    <t>1 балл
1 балл
1 балл
1 балл</t>
  </si>
  <si>
    <r>
      <t>·</t>
    </r>
    <r>
      <rPr>
        <b/>
        <i/>
        <sz val="7"/>
        <color rgb="FF000000"/>
        <rFont val="Times New Roman"/>
        <family val="1"/>
        <charset val="204"/>
      </rPr>
      <t xml:space="preserve">          </t>
    </r>
    <r>
      <rPr>
        <b/>
        <i/>
        <sz val="12"/>
        <color theme="1"/>
        <rFont val="Times New Roman"/>
        <family val="1"/>
        <charset val="204"/>
      </rPr>
      <t xml:space="preserve">Наличие </t>
    </r>
    <r>
      <rPr>
        <b/>
        <i/>
        <sz val="12"/>
        <color rgb="FF000000"/>
        <rFont val="Times New Roman"/>
        <family val="1"/>
        <charset val="204"/>
      </rPr>
      <t>ИПРА, заключения ПМПК
• Наличие квалифицированных педагогических кадров, необходимых для реализации АОПДО
• Ведётсясогласованная и системная многоуровневаясовместная работа всех специалистов, работающихсвоспитанниками
• Родители включены в комплексное развивающее взаимодействие (ребенок-педагог-специалист-родители)</t>
    </r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</si>
  <si>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2"/>
        <color theme="1"/>
        <rFont val="Times New Roman"/>
        <family val="1"/>
        <charset val="204"/>
      </rPr>
      <t>Предусмотрены регулярные педагогические наблюдения и диагностика с целью отслеживаниядинамики развития каждого ребенка для реализации групповых, мини-групповых и индивидуальных программ коррекционнойработы
• Ведется систематический контроль эффективности образовательной деятельностисо стороны ППкДОО
• Реализуется постоянное сотрудничество с семьейребенка с ОВЗ с целью решения образовательных задач, налажен регулярный информационный обмен, обсуждение динамики развитияребенка
 Индивидуальный коррекционно-образовательный маршрут выстроен и реализуется с учетом оптимального для каждого ребенка с ОВЗ/ребенка-инвалида соотношения форм и видов деятельности, объема и глубины содержания 
• Подобраны необходимые специальные психолого-педагогические технологии, учебно-методический материал и технические средства</t>
    </r>
  </si>
  <si>
    <t>1 балл
1 балл
   1 балл
1 балл
1 балл</t>
  </si>
  <si>
    <t>5.1</t>
  </si>
  <si>
    <t>V. Взаимодействие с родителями - мах19</t>
  </si>
  <si>
    <t>IV. Качество реализации адаптированных образовательных программ - мах 22</t>
  </si>
  <si>
    <t>III. Качество образовательных условий в ДОО мах 48 баллов</t>
  </si>
  <si>
    <t>II.Качество содержания образовательной деятельности в ДОО мах 50 баллов</t>
  </si>
  <si>
    <t>I. Качество образовательных программ дошкольного образования - мах 16 баллов</t>
  </si>
  <si>
    <t>Индивидуальная поддержка развития детей в семье</t>
  </si>
  <si>
    <t>5.2</t>
  </si>
  <si>
    <t>5.3</t>
  </si>
  <si>
    <t>5.4</t>
  </si>
  <si>
    <t>5.5</t>
  </si>
  <si>
    <t>Участие родителей (законных представителей) в образовательной деятельности</t>
  </si>
  <si>
    <t>Организация системной работы по оказанию психолого-педагогической помощи воспитанникам и их родителям (законным представителям)</t>
  </si>
  <si>
    <t>Организация работы с семьями воспитанников, состоящими в группе риска и социального положения</t>
  </si>
  <si>
    <t xml:space="preserve">Удовлетворённость родителей (законных представителей), населения, общественных организаций качеством оказываемых </t>
  </si>
  <si>
    <t>Документация ДОО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</si>
  <si>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 xml:space="preserve">Предусмотрено планирование и осуществление регулярной индивидуальной поддержки развития детей в семье. Наличие диагностических методик (например: изучение социального статуса семьи (социальный паспорт); изучение потребностей и запросов («Изучение потребностей семьи» Л. Свирская; анкетирование; опрос); изучение детско-родительских отношений и стиля воспитания («Тест-опросник родительских отношений» А.Я. Варга, В.В. Столина; «Ценности вашей семьи» Л. Свирская; тест «Стиль воспитания ребёнка в семье» Е.П. Арнаутова)
    Изучаются интересы семьи и ребенка (картотека интересов семьи; наблюдение) и т.д)
• Реализуется партнерство между родителями ипедагогами всфереобразованияиразвития ребенка с учетом его образовательных потребностей, возможностей, интересов и инициативы. Итоги педагогической диагностики, наблюдений являются предметом встречи и обсуждения возможных индивидуальных образовательныхмаршрутов </t>
    </r>
  </si>
  <si>
    <t>1 балл
1 балл
1 балл</t>
  </si>
  <si>
    <t>Планы образовательной деятельности, протоколы родительских собраний, локальные нормативные акты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</si>
  <si>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Предусмотрено регулярное участие родителей (законных представителей) в мероприятиях, проводимых в ДОО
• Разработан комплекс мероприятий, направленный на вовлечение родителей (законных представителей) в образовательную деятельность ДОО
• Родителям доступны информационные ресурсы, которые они могут использовать для расширения собственных знаний о развитии ребенка
• Родители являются естественными участниками образовательного процесса внутри ДОО, наблюдают за индивидуальной траекторией развития своего ребенка и прикладывают единонаправленные с педагогом образовательные усилия на семейном уровне</t>
    </r>
  </si>
  <si>
    <t>1 балл
1 балл
1 балл
1 балл</t>
  </si>
  <si>
    <t>Психолого-педагогические мероприятия, планы</t>
  </si>
  <si>
    <t xml:space="preserve">    Наличие плана
• Мониторинг деятельности 
• Позитивная динамика в преодолении проблем</t>
  </si>
  <si>
    <t>1 балл
1 балл
1 балл</t>
  </si>
  <si>
    <t>Планы социальной работы</t>
  </si>
  <si>
    <r>
      <t>Сайт ОО, анкетирование, планы образовательной деятельности, протоколы родительских собраний, локальные нормативные акты, мо</t>
    </r>
    <r>
      <rPr>
        <sz val="11"/>
        <color theme="1"/>
        <rFont val="Times New Roman"/>
        <family val="1"/>
        <charset val="204"/>
      </rPr>
      <t xml:space="preserve">ниторинг удовлетворённости качеством оказываемых услуг  </t>
    </r>
  </si>
  <si>
    <t>1 балл 
1 балл
1 балл
1 балл
1 балл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</si>
  <si>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Мониторинговые исследования
• Наличие планов
• Проведение мероприятий по организации соответствующей работы 
• Результативность соответствующей работы
• Положительная динамика</t>
    </r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</si>
  <si>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>Родителям предоставляется возможность выразить свою удовлетворенность образованием в ДОО (не реже 1 раза в год).
• Предусмотрен регулярный мониторинг и анализ удовлетворенности родителей (законных представителей) образовательной деятельностью ДОО, в рамках которого родители (законные представители) могут зафиксировать уровень своей удовлетворенности и оставить свои комментарии).
• В ДОО предусмотрено регулярное измерение лояльности родителей (законных представителей) по всем основным направлениям деятельности ДОО, включенным в систему внутренней оценки качества ДОО.
• В ДОО предусмотрена постоянно действующая система сбора и анализа мнения родителей (законных представителей0 по всем определенным в ДОО показателям качества образовательной деятельности</t>
    </r>
  </si>
  <si>
    <t>1 балл
1 балл
1 балл
1 балл</t>
  </si>
  <si>
    <t>VI. Здоровье, безопасность и повседневный уход - max37</t>
  </si>
  <si>
    <t>6.1.</t>
  </si>
  <si>
    <t xml:space="preserve">Учет состояния здоровья воспитанников </t>
  </si>
  <si>
    <t>1 балл
1 балл
1 балл</t>
  </si>
  <si>
    <t>Статистические данные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</si>
  <si>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>Предусмотрено систематическое наблюдение (мониторинг) за состоянием здоровья воспитанников, с учетом потребностей, возможностей и состояния здоровья, предусмотрен обязательный медосмотр детей перед поступлением в ДОО, а также ежегодный в течение всего периода их обучения в ДОО
• Предусмотрены необходимые кадровые, информационные и материально-технические условия реализации комплексных задач изучения здоровья, проводится разностороннее изучение состояния здоровья детей с участием родителей
• Предусмотрена работа по повышению качества здоровой жизни воспитанников ДОО с вовлечением заинтересованных сторон</t>
    </r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</si>
  <si>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>Уровень заболеваемости на 1 ребенка в среднем менее 35 дней в год.
• В ДОО ниже среднего уровень заболеваемости на 1 ребенка, в среднем менее 25 дней на 1 ребенка в год.
• В ДОО очень низкий уровень заболеваемости на 1 ребенка, в среднем менее 15 дней на 1 ребенка в год.</t>
    </r>
  </si>
  <si>
    <t>Работа, направленная на сохранение и укрепление здоровья воспитанников</t>
  </si>
  <si>
    <t>Локальные нормативные акты, годовой план, педагогическая документация</t>
  </si>
  <si>
    <t>6.2.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</si>
  <si>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 </t>
    </r>
    <r>
      <rPr>
        <b/>
        <i/>
        <sz val="11"/>
        <color theme="1"/>
        <rFont val="Times New Roman"/>
        <family val="1"/>
        <charset val="204"/>
      </rPr>
      <t xml:space="preserve">Наличие локальных нормативных актов (ЛНА), регламентирующих работу по укреплению здоровья (предусматривает развитие психической и эмоциональной устойчивости, позитивного мышления, навыков безопасного поведения, двигательной активности, обеспечение сбалансированного питания, соблюдение правил гигиены, жизнь в соответствии с суточными ритмами, определение оптимальной нагрузки на организм ребенка, оказание первичной медико-санитарной помощи в порядке, установленном законодательством в сфере охраны здоровья, проведение санитарно-противоэпидемических и профилактических мероприятий и другие аспекты)
• В ДОО предусмотрена системная работа по сохранению и укреплению здоровья воспитанников, компоненты которой взаимосвязаны и формируют единый управляемый процесс с установленными целями, задачами и точками контроля. 
• Предусмотрено формирование культуры здоровья в группе (ценности, традиции, привычки) с учетом социокультурного окружения. </t>
    </r>
  </si>
  <si>
    <t>1 балл
1 балл
1 балл</t>
  </si>
  <si>
    <t>6.3.</t>
  </si>
  <si>
    <t>Соблюдение «Санитарно-гигиенических условий»</t>
  </si>
  <si>
    <t>Заключение Роспотребнадзора, акты проверок, документация ДОО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</si>
  <si>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>У ДОО есть заключение Роспотребнадзора, подтверждающее его полное соответствие требованиям СанПиН.
• В ДОО отсутствуют предписания Роспотребнадзора
• Предусмотрена систематическая деятельность по организации и контролю санитарно-гигиенических требований.
• Предусмотрено комплексное непрерывное обеспечение и совершенствование санитарно-гигиенических условий с вовлечением заинтересованных сторон, предусмотрено управление рисками и возможностями, установлены контрольные показатели.</t>
    </r>
  </si>
  <si>
    <t>1 балл
1 балл
1 балл
1 балл</t>
  </si>
  <si>
    <t>6.4.</t>
  </si>
  <si>
    <t>Организация процесса питания и качество питания.</t>
  </si>
  <si>
    <t>Локальные нормативные акты, регламентирующие организацию питания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</si>
  <si>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 xml:space="preserve">Наличие локальных нормативных актов, регламентирующих организацию питания 
• Наличие локальных нормативных актов, регулирующих контроль качествапитания
• Наличие, утвержденного 10-дневного меню для организации питания детей
• Для детей с хроническими заболеваниями (сахарный диабет, пищевая аллергия, часто болеющие дети) питание организовано в соответствии с принципами лечебного и профилактического питания детей с соответствующей патологией на основе соответствующих норм питания и меню
• Родители (законные представители) информируются о качестве питания детей припосещении ДОО
• Предусмотрено соблюдение режима питания, включая питьевой режим, отвечающего возрастным физиологическим особенностям воспитанников группы
• В ДОО предусмотрено формирование культуры организации питания воспитанников (ценности, принципы, традиции, обычаи)
• Детям доступны разнообразная посуда и материалы, игры и игрушки для развития навыков самообслуживания при организациипитания
</t>
    </r>
  </si>
  <si>
    <t>1 балл
1 балл
1 балл
1 балл
1 балл
1 балл
1 балл
1 балл</t>
  </si>
  <si>
    <t>6.5.</t>
  </si>
  <si>
    <t>«Отдых. Релаксация. Сон»</t>
  </si>
  <si>
    <t>Режимы дня, педагогическая документация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</si>
  <si>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>Предусмотрено время и место для организации отдыха, релаксации и сна детей 
• Имеется описание процесса организации отдыха, релаксации и сна детей (регламент, или порядок организации), которое позволяет учесть индивидуальные потребности воспитанников 
• Пространство и его оснащение оптимизированы для создания лучших условий отдыха, релаксации и сна воспитанников ДОО с учетом их потребностей, интересов и инициативы</t>
    </r>
  </si>
  <si>
    <t>6.6.</t>
  </si>
  <si>
    <t>«Организация медицинского обслуживания»</t>
  </si>
  <si>
    <t>Лицензия на осуществление медицинской деятельности, договор об оказании медицинского обслуживания воспитанников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</si>
  <si>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 </t>
    </r>
    <r>
      <rPr>
        <b/>
        <i/>
        <sz val="11"/>
        <color theme="1"/>
        <rFont val="Times New Roman"/>
        <family val="1"/>
        <charset val="204"/>
      </rPr>
      <t>Пространство и его оснащение позволяют организовать регулярное медицинское обслуживаниевключая профилактические и оздоровительные мероприятия
• Медицинское обслуживание воспитанников позволяет проводить необходимую диагностику, а также реализовывать комплекс медицинских процедур согласно назначениям врачей с учетом мнения родителей (законных представителей)
• Наличие медицинских работников на регулярной основе</t>
    </r>
  </si>
  <si>
    <t xml:space="preserve">1 балл
1 балл
1 балл
</t>
  </si>
  <si>
    <t>6.7.</t>
  </si>
  <si>
    <t>Создание безопасных условий</t>
  </si>
  <si>
    <t>Локальные нормативные акты, акты проверок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</si>
  <si>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 </t>
    </r>
    <r>
      <rPr>
        <b/>
        <i/>
        <sz val="11"/>
        <color theme="1"/>
        <rFont val="Times New Roman"/>
        <family val="1"/>
        <charset val="204"/>
      </rPr>
      <t xml:space="preserve">Имеются локальные нормативные акты, устанавливающие требования к безопасности помещений ДОО (ЛНА).
Помещения ДОО безопасны для всех детей, полностью соответствуют требованиям СанПиН и нормативам, правилам пожарной безопасности и др. нормативно-правовым требованиям в сфере безопасности помещений. 
• В групповых помещениях имеются информационные стенды с указанием телефонов экстренных служб и описанием правил поведения в экстренных ситуациях
• В групповых помещениях имеются все средства реагирования на чрезвычайные ситуации
• Все потенциально опасные места групповых помещениях ДОО изолированы
• В ДОО создана среда, доступная для передвижения детей с ОВЗ и детей-инвалидов группы 
• Территория ДОО, выделенная для прогулок воспитанников группы ДОО на свежем воздухе (далее-участок) не содержит очевидных нарушений правил безопасности 
• Используемое спортивно-игровое оборудование соответствует требованиям стандартов безопасности (ГОСТ Р 52169- 2012 и пр.)
• Предусмотрена систематическая работа по обеспечению безопасности территории, доступной воспитанникам группы при реализации образовательной деятельности на участке во всех образовательных областях во всех формах образовательной деятельности с учетом их потребностей и возможностей,интересов и инициативы.
• Предусмотрено регулярное обучение сотрудников выполнению правил безопасности, а также формированиесоответствующих навыков
</t>
    </r>
  </si>
  <si>
    <t xml:space="preserve">1 балл
1 балл
1 балл
1 балл
1 балл
1 балл
1 балл
1 балл
1 балл
1 балл
1 балл
</t>
  </si>
  <si>
    <t>VII. Повышение качества управление ДОО - max32</t>
  </si>
  <si>
    <t>7.1.</t>
  </si>
  <si>
    <t>Документирование образовательной деятельности ДОО</t>
  </si>
  <si>
    <t>Программа развития, годовой план и др.локальные нормативные акты</t>
  </si>
  <si>
    <t>1 балл
1 балл
1 балл
1 балл
1 балл
1 балл</t>
  </si>
  <si>
    <t>7.2.</t>
  </si>
  <si>
    <t>Планирование и управление организационными процессами ДОО</t>
  </si>
  <si>
    <t>Локальные нормативные акты, наличие подтверждающих документов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</si>
  <si>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 </t>
    </r>
    <r>
      <rPr>
        <b/>
        <i/>
        <sz val="11"/>
        <color theme="1"/>
        <rFont val="Times New Roman"/>
        <family val="1"/>
        <charset val="204"/>
      </rPr>
      <t xml:space="preserve">Предусмотрено выявление и документирование (планирование) ключевых процессов ДОО, обеспечивающих качество дошкольного образования, присмотра и ухода за воспитанниками и имеется описание требований к данным процессам, установлен набор необходимых записей, инструкций и форм планирования, связанных с ключевыми процессами. (например, установлена форма планирования образовательной деятельности с участием воспитанников, формаменю, и т.д.)
• Планирование в ДОО обеспечивает с одной стороны стабильность процессов и понятную участникам последовательность событий, с другой стороны достаточную гибкость для обеспечения возможности адаптации под текущие образовательные инициативы заинтересованныхсторон.
• Представители родительской общественности участвуют в планировании деятельности ДОО.
• В ДОО созданы условия для высокоэффективного планирования и управления организационной деятельности (например, разработаны и используются ИТ-решения для комплексного планирования и управления и пр.)
• Руководство ДОО осуществляет постоянный контроль выполнения работниками установленных требований
</t>
    </r>
  </si>
  <si>
    <t>1 балл
1 балл
1 балл
1 балл
1 балл</t>
  </si>
  <si>
    <t>7.3.</t>
  </si>
  <si>
    <t>Управление персоналом</t>
  </si>
  <si>
    <t>Наличие подтверждающих документов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</si>
  <si>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 </t>
    </r>
    <r>
      <rPr>
        <b/>
        <i/>
        <sz val="11"/>
        <color theme="1"/>
        <rFont val="Times New Roman"/>
        <family val="1"/>
        <charset val="204"/>
      </rPr>
      <t>В ДОО предусмотрены механизмы управления персоналом (например, описанкадровый документооборот)
• Предусмотрен план повышения профессиональной компетентности работников (например, как часть программы развития ДОО)
• Предусмотрен сбор предложений по совершенствованию управленияперсоналом в ДОО
• Предусмотрена система оплаты труда, стимулирующая достижение поставленных целей и поощряющая высокое качество работыколлектива ДОО
• Организована система помощи новым и молодым сотрудникам, которые могут учиться у своих более опытных коллег, посещать их группы и наблюдать за их работой</t>
    </r>
  </si>
  <si>
    <t>1 балл
1 балл
1 балл
1 балл
1 балл</t>
  </si>
  <si>
    <t>7.4.</t>
  </si>
  <si>
    <t>Внутренняя система оценки качества в ДОО</t>
  </si>
  <si>
    <t xml:space="preserve">Локальные нормативные акты, отчет о результатах самообследования 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</si>
  <si>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 </t>
    </r>
    <r>
      <rPr>
        <b/>
        <i/>
        <sz val="11"/>
        <color theme="1"/>
        <rFont val="Times New Roman"/>
        <family val="1"/>
        <charset val="204"/>
      </rPr>
      <t>Предусмотрена внутренняя оценка качества образования (предусмотрены отдельныемероприятия)
• Процедура внутренней системы оценки качества формализована, утверждена и доступна педагогам для ознакомления
• Предусмотрена системная внутренняя оценка качества образования, которая предусматривает оценку качестваобразовательной деятельности во всех образовательных областях и формах
• Внутренняя оценка включает регулярное измерение удовлетворенности родителей, как потребителей образовательных услуг
• Внутренняя система оценки качества оценивает условия реализации образовательной деятельности
• Результаты внутренней оценки качества используются для разработки Программы развития ДОО, для разработки программ профессиональногосовершенствования сотрудников ДОО</t>
    </r>
  </si>
  <si>
    <t>1 балл
1 балл
1 балл
1 балл
1 балл
1 балл</t>
  </si>
  <si>
    <t>7.5.</t>
  </si>
  <si>
    <t>Участие в инновационной деятельности</t>
  </si>
  <si>
    <t>Наличие и реализация программы инновационной деятельности как федеральной экспериментальной площадки/ региональной площадки/ муниципальной (ФЭП, МИП, РИП).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</si>
  <si>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 </t>
    </r>
    <r>
      <rPr>
        <b/>
        <i/>
        <sz val="11"/>
        <color theme="1"/>
        <rFont val="Times New Roman"/>
        <family val="1"/>
        <charset val="204"/>
      </rPr>
      <t>Распоряжение или Приказ соответствующего уровня
ФЭП, 
РИП,
 МИП
• Программа площадки, наличие дорожной карты мероприятий</t>
    </r>
  </si>
  <si>
    <t xml:space="preserve">
3 балла
2 балла
1 балл
1 балл</t>
  </si>
  <si>
    <t>7.6.</t>
  </si>
  <si>
    <t xml:space="preserve">Отсутствие судебных решений, предписаний, представлений контрольно- надзорных органов 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</si>
  <si>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 </t>
    </r>
    <r>
      <rPr>
        <b/>
        <i/>
        <sz val="11"/>
        <color theme="1"/>
        <rFont val="Times New Roman"/>
        <family val="1"/>
        <charset val="204"/>
      </rPr>
      <t>Отсутствие
• Наличие
• Наличие неисполненных в срок предписаний</t>
    </r>
  </si>
  <si>
    <t>7.7.</t>
  </si>
  <si>
    <t>4 балла
- 2 балла
- 2 балла</t>
  </si>
  <si>
    <t>Отсутствие подтвержденных жалоб со /стороны участников образовательного процесса.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</si>
  <si>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 </t>
    </r>
    <r>
      <rPr>
        <b/>
        <i/>
        <sz val="11"/>
        <color theme="1"/>
        <rFont val="Times New Roman"/>
        <family val="1"/>
        <charset val="204"/>
      </rPr>
      <t xml:space="preserve">Отсутствие подтвержденных жалоб
• Наличие жалоб
</t>
    </r>
  </si>
  <si>
    <t>2 балла
- 2 балла</t>
  </si>
  <si>
    <t>Итого</t>
  </si>
  <si>
    <t>·        В ДОО имеется набор нормативных документов (локальных нормативных актов), регулирующих организацию и осуществление образовательной деятельности (т. ч. программа развития, правила внутреннего распорядка воспитанников, правила приема обучающихся, штатное расписание, должностные инструкции и др.)
• Предусмотрена документация по планированию и контролю качества образования и услуг по присмотру и уходу (например, описание системы управления качеством, внутренней системы оценки качества, графики выполнения работ и средства достижения целей в области качества)
• Нормативные документы разработаны в соответствии с требованиями законодательства РФ (в т. ч. отвечают требованиям ФГОС ДО, СанПин и др. документов)
• Основные нормативные документы размещены в свободном доступе в ДОО и официальном сайте ДОО в сети Интернет
• Сотрудники информируются о действующих локальных нормативных актах ДОО, регулирующих образовательную деятельность ДОО и связанных со взаимодействием с обучающимися и их родителями
• Родители информируются о действующих локальных нормативных актах ДОО, регулирующих образовательную деятельность ДОО и связанных с взаимодействием собучающимися и их родителями</t>
  </si>
  <si>
    <t xml:space="preserve">
1 балл
1 балл 
 1 балл          </t>
  </si>
  <si>
    <t>Критерии и показатели оценки эффективности деятельности руководителей образовательных организаций, реализующих образовательные программы дошкольного образования, расположенные на территрии Владимирской области</t>
  </si>
  <si>
    <r>
      <t xml:space="preserve">1 балл </t>
    </r>
    <r>
      <rPr>
        <i/>
        <sz val="11"/>
        <color theme="1"/>
        <rFont val="Times New Roman"/>
        <family val="1"/>
        <charset val="204"/>
      </rPr>
      <t>за каждое направление (5)            2 балла- за каждое направление(10)           3 балла- за каждое направление(15)            4 балла- за каждое направление(20)</t>
    </r>
  </si>
  <si>
    <t>1 балл
1 балл
1 балл
1 балл 
1 балл</t>
  </si>
  <si>
    <t>1 балл
2 балл
3 балл</t>
  </si>
  <si>
    <r>
      <t>·</t>
    </r>
    <r>
      <rPr>
        <b/>
        <i/>
        <sz val="7"/>
        <color theme="1"/>
        <rFont val="Times New Roman"/>
        <family val="1"/>
        <charset val="204"/>
      </rPr>
      <t xml:space="preserve">                   </t>
    </r>
    <r>
      <rPr>
        <b/>
        <i/>
        <sz val="11"/>
        <color theme="1"/>
        <rFont val="Times New Roman"/>
        <family val="1"/>
        <charset val="204"/>
      </rPr>
      <t xml:space="preserve">Осуществляется регулярное профессиональное развитие педагогов (самообразование, обучение на КПК... более 80% от общего количества педагогов)
• Созданы условия для командного обучения 
• Созданы условия для индивидуальной исследовательской деятельности, участия в инновационной работе
</t>
    </r>
  </si>
  <si>
    <t>Средний по Владимирской области</t>
  </si>
  <si>
    <t>Владимир</t>
  </si>
  <si>
    <t>г.Гусь-Хрустальный</t>
  </si>
  <si>
    <t>г.Ковров</t>
  </si>
  <si>
    <t>о.Муром</t>
  </si>
  <si>
    <t>г.Радужный</t>
  </si>
  <si>
    <t>Александровский район</t>
  </si>
  <si>
    <t>Вязниковский район</t>
  </si>
  <si>
    <t>Гороховецкий район</t>
  </si>
  <si>
    <t>Гусь-Хрустальный район</t>
  </si>
  <si>
    <t>Ковровский район</t>
  </si>
  <si>
    <t>Кольчугинский район</t>
  </si>
  <si>
    <t>Камешковский район</t>
  </si>
  <si>
    <t>Киржачский район</t>
  </si>
  <si>
    <t>Муромский район</t>
  </si>
  <si>
    <t>Меленковский район</t>
  </si>
  <si>
    <t>Петушинский район</t>
  </si>
  <si>
    <t>Собинский район</t>
  </si>
  <si>
    <t>Суздальский район</t>
  </si>
  <si>
    <t>Судогодский район</t>
  </si>
  <si>
    <t xml:space="preserve">Селивановский район </t>
  </si>
  <si>
    <t>Юрьев-Польский  район</t>
  </si>
  <si>
    <t xml:space="preserve">общий показатель по критерию </t>
  </si>
  <si>
    <t>29,2</t>
  </si>
  <si>
    <t>Интерпретация результатов:</t>
  </si>
  <si>
    <t>Параметры анализа</t>
  </si>
  <si>
    <t>Кол-во ДОО</t>
  </si>
  <si>
    <t>Кол-во рук-ей</t>
  </si>
  <si>
    <t>Общее кол-во баллов</t>
  </si>
  <si>
    <t>Ср. балл</t>
  </si>
  <si>
    <t>Высокий</t>
  </si>
  <si>
    <t xml:space="preserve">Достаточный </t>
  </si>
  <si>
    <t xml:space="preserve">Недоста-точный </t>
  </si>
  <si>
    <t>территории</t>
  </si>
  <si>
    <t>уровень эффективности управления</t>
  </si>
  <si>
    <t>-</t>
  </si>
  <si>
    <t>Гусь-Хрустальный</t>
  </si>
  <si>
    <t>10-91%</t>
  </si>
  <si>
    <t>1-9%</t>
  </si>
  <si>
    <t>Ковров</t>
  </si>
  <si>
    <t>Муром</t>
  </si>
  <si>
    <t>Радужный</t>
  </si>
  <si>
    <t>2-7,4%</t>
  </si>
  <si>
    <t>17-63%</t>
  </si>
  <si>
    <t>3-20%</t>
  </si>
  <si>
    <t>9-60%</t>
  </si>
  <si>
    <t>Петушинскй район</t>
  </si>
  <si>
    <t>Селивановский район</t>
  </si>
  <si>
    <t>Юрьев-Польский район</t>
  </si>
  <si>
    <t>3-21,4%</t>
  </si>
  <si>
    <t>10-71,4%</t>
  </si>
  <si>
    <t>1=7,1</t>
  </si>
  <si>
    <t>Средний балл по Владимирской области</t>
  </si>
  <si>
    <t>итого</t>
  </si>
  <si>
    <t>80-124 баллов     - высокий уровень управления качеством образования- демонстрируют руководители   , Александровского , Вязниковского, Киржачского, Ковровского, Кольчугинского, Меленковского, Муромского, Селивановского, Петушинского, Юрьев-Польского  районов, гг. Ковров, Муром, Радужный, Гусь-Хрустальный</t>
  </si>
  <si>
    <t xml:space="preserve">62-79 баллов – достаточный уровень управления качеством образования-  продемонстрировали   руководители школ Гусь-Хрустального, Гороховецкого, Камешковского, Собинского, Суздальского  и Судогодского районов. </t>
  </si>
  <si>
    <t>Менее 61 балла – недостаточный уровень управления качеством образования   зафиксирован в отчетах ряда  муниципалитетов: Юрьев-Польского, Кольчугинского,  Гусь-Хрустального районов, хотя процент руководителей, набравших менее 61 балла незначителен</t>
  </si>
  <si>
    <t xml:space="preserve">Согласно представленным результатам распределения в территориях количества руководителей по уровням ( высокий, достаточный и критический)  70 % руководителей  школ региона  демонстрируют высокий уровень управления качеством образования </t>
  </si>
  <si>
    <t>Общие статистические данные по итогам мониторинга эффективности деятельности руководителей ОО Владимирской области</t>
  </si>
  <si>
    <t>муниципальной системы образования</t>
  </si>
  <si>
    <t>Ср.балл по области</t>
  </si>
  <si>
    <t>Выше/</t>
  </si>
  <si>
    <t>ниже</t>
  </si>
  <si>
    <t>процент результативности от максима</t>
  </si>
  <si>
    <t>Уровни</t>
  </si>
  <si>
    <t>процент результативности от максимума</t>
  </si>
  <si>
    <t>Оптимальный уровень  качества дошкольного  образования – 180 - 224 балла (80%-100%)</t>
  </si>
  <si>
    <t>Достаточный уровень качества дошкольного  образования - 112-179 баллов (50%-79%)</t>
  </si>
  <si>
    <t>Недостаточный уровень  качества образования - менее 111 баллов (менее 50%)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</si>
</sst>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7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7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1"/>
      <color theme="1"/>
      <name val="Symbol"/>
      <family val="1"/>
      <charset val="2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9" fontId="30" fillId="0" borderId="0" applyFont="0" applyFill="0" applyBorder="0" applyAlignment="0" applyProtection="0"/>
  </cellStyleXfs>
  <cellXfs count="269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49" fontId="1" fillId="0" borderId="1" xfId="0" applyNumberFormat="1" applyFont="1" applyBorder="1"/>
    <xf numFmtId="0" fontId="2" fillId="0" borderId="1" xfId="0" applyFont="1" applyBorder="1"/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49" fontId="1" fillId="0" borderId="11" xfId="0" applyNumberFormat="1" applyFont="1" applyBorder="1"/>
    <xf numFmtId="0" fontId="1" fillId="0" borderId="8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3" fillId="0" borderId="0" xfId="0" applyFont="1" applyAlignment="1">
      <alignment horizontal="justify" vertical="top" wrapText="1"/>
    </xf>
    <xf numFmtId="0" fontId="1" fillId="0" borderId="2" xfId="0" applyFont="1" applyBorder="1"/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wrapText="1"/>
    </xf>
    <xf numFmtId="49" fontId="1" fillId="0" borderId="1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0" fontId="6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49" fontId="1" fillId="0" borderId="2" xfId="0" applyNumberFormat="1" applyFont="1" applyBorder="1"/>
    <xf numFmtId="0" fontId="1" fillId="0" borderId="14" xfId="0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10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justify" vertical="top" wrapText="1"/>
    </xf>
    <xf numFmtId="0" fontId="1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24" xfId="0" applyFont="1" applyBorder="1" applyAlignment="1">
      <alignment horizontal="justify" vertical="top" wrapText="1"/>
    </xf>
    <xf numFmtId="0" fontId="3" fillId="0" borderId="0" xfId="0" applyFont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3" fillId="0" borderId="0" xfId="0" applyFont="1" applyAlignment="1">
      <alignment horizontal="justify" wrapText="1"/>
    </xf>
    <xf numFmtId="0" fontId="3" fillId="0" borderId="19" xfId="0" applyFont="1" applyBorder="1" applyAlignment="1">
      <alignment horizontal="justify" vertical="top" wrapText="1"/>
    </xf>
    <xf numFmtId="0" fontId="1" fillId="0" borderId="0" xfId="0" applyFont="1" applyBorder="1"/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13" fillId="0" borderId="0" xfId="0" applyFont="1" applyAlignment="1">
      <alignment horizontal="justify" vertical="top" wrapText="1"/>
    </xf>
    <xf numFmtId="0" fontId="12" fillId="0" borderId="1" xfId="0" applyFont="1" applyBorder="1" applyAlignment="1">
      <alignment horizontal="justify" vertical="top" wrapText="1"/>
    </xf>
    <xf numFmtId="0" fontId="1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/>
    <xf numFmtId="0" fontId="2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25" xfId="0" applyFont="1" applyBorder="1" applyAlignment="1"/>
    <xf numFmtId="0" fontId="5" fillId="0" borderId="28" xfId="0" applyFont="1" applyBorder="1" applyAlignment="1"/>
    <xf numFmtId="0" fontId="5" fillId="0" borderId="20" xfId="0" applyFont="1" applyBorder="1" applyAlignment="1"/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18" fillId="0" borderId="1" xfId="0" applyFont="1" applyBorder="1"/>
    <xf numFmtId="0" fontId="5" fillId="0" borderId="2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0" fillId="0" borderId="0" xfId="0" applyFill="1"/>
    <xf numFmtId="0" fontId="18" fillId="0" borderId="1" xfId="0" applyFont="1" applyFill="1" applyBorder="1"/>
    <xf numFmtId="0" fontId="0" fillId="0" borderId="17" xfId="0" applyFill="1" applyBorder="1" applyAlignment="1">
      <alignment wrapText="1"/>
    </xf>
    <xf numFmtId="0" fontId="0" fillId="0" borderId="1" xfId="0" applyFill="1" applyBorder="1"/>
    <xf numFmtId="0" fontId="14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5" fillId="0" borderId="0" xfId="0" applyFont="1" applyFill="1" applyAlignment="1"/>
    <xf numFmtId="0" fontId="2" fillId="0" borderId="11" xfId="0" applyFont="1" applyFill="1" applyBorder="1" applyAlignment="1">
      <alignment horizontal="center" vertical="center"/>
    </xf>
    <xf numFmtId="0" fontId="0" fillId="3" borderId="0" xfId="0" applyFill="1"/>
    <xf numFmtId="0" fontId="18" fillId="3" borderId="1" xfId="0" applyFont="1" applyFill="1" applyBorder="1"/>
    <xf numFmtId="0" fontId="0" fillId="3" borderId="17" xfId="0" applyFill="1" applyBorder="1" applyAlignment="1">
      <alignment wrapText="1"/>
    </xf>
    <xf numFmtId="0" fontId="0" fillId="3" borderId="1" xfId="0" applyFill="1" applyBorder="1"/>
    <xf numFmtId="0" fontId="14" fillId="3" borderId="1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vertical="top" wrapText="1"/>
    </xf>
    <xf numFmtId="0" fontId="18" fillId="0" borderId="0" xfId="0" applyFont="1"/>
    <xf numFmtId="0" fontId="23" fillId="0" borderId="0" xfId="0" applyFont="1"/>
    <xf numFmtId="0" fontId="21" fillId="0" borderId="0" xfId="0" applyFont="1"/>
    <xf numFmtId="0" fontId="17" fillId="0" borderId="0" xfId="0" applyFont="1" applyFill="1" applyAlignment="1">
      <alignment wrapText="1"/>
    </xf>
    <xf numFmtId="0" fontId="17" fillId="0" borderId="0" xfId="0" applyFont="1" applyFill="1" applyAlignment="1"/>
    <xf numFmtId="0" fontId="24" fillId="0" borderId="4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6" fillId="0" borderId="10" xfId="0" applyFont="1" applyBorder="1" applyAlignment="1">
      <alignment horizontal="justify" vertical="center" wrapText="1"/>
    </xf>
    <xf numFmtId="0" fontId="26" fillId="4" borderId="10" xfId="0" applyFont="1" applyFill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5" fillId="0" borderId="29" xfId="0" applyFont="1" applyBorder="1" applyAlignment="1">
      <alignment horizontal="justify" vertical="center" wrapText="1"/>
    </xf>
    <xf numFmtId="0" fontId="24" fillId="0" borderId="29" xfId="0" applyFont="1" applyBorder="1" applyAlignment="1">
      <alignment horizontal="justify" vertical="center" wrapText="1"/>
    </xf>
    <xf numFmtId="0" fontId="24" fillId="4" borderId="29" xfId="0" applyFont="1" applyFill="1" applyBorder="1" applyAlignment="1">
      <alignment horizontal="justify" vertical="center" wrapText="1"/>
    </xf>
    <xf numFmtId="0" fontId="28" fillId="0" borderId="29" xfId="0" applyFont="1" applyBorder="1" applyAlignment="1">
      <alignment horizontal="justify" vertical="center" wrapText="1"/>
    </xf>
    <xf numFmtId="0" fontId="29" fillId="0" borderId="29" xfId="0" applyFont="1" applyBorder="1" applyAlignment="1">
      <alignment horizontal="justify" vertical="center" wrapText="1"/>
    </xf>
    <xf numFmtId="0" fontId="12" fillId="0" borderId="29" xfId="0" applyFont="1" applyBorder="1" applyAlignment="1">
      <alignment horizontal="justify" vertical="center" wrapText="1"/>
    </xf>
    <xf numFmtId="0" fontId="12" fillId="5" borderId="29" xfId="0" applyFont="1" applyFill="1" applyBorder="1" applyAlignment="1">
      <alignment horizontal="justify" vertical="center" wrapText="1"/>
    </xf>
    <xf numFmtId="9" fontId="24" fillId="0" borderId="29" xfId="0" applyNumberFormat="1" applyFont="1" applyBorder="1" applyAlignment="1">
      <alignment horizontal="justify" vertical="center" wrapText="1"/>
    </xf>
    <xf numFmtId="10" fontId="24" fillId="0" borderId="29" xfId="0" applyNumberFormat="1" applyFont="1" applyBorder="1" applyAlignment="1">
      <alignment horizontal="justify" vertical="center" wrapText="1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3" borderId="0" xfId="0" applyFill="1" applyBorder="1"/>
    <xf numFmtId="0" fontId="0" fillId="0" borderId="0" xfId="0" applyFill="1" applyBorder="1"/>
    <xf numFmtId="0" fontId="15" fillId="3" borderId="0" xfId="0" applyFont="1" applyFill="1" applyBorder="1" applyAlignment="1"/>
    <xf numFmtId="0" fontId="15" fillId="0" borderId="0" xfId="0" applyFont="1" applyFill="1" applyBorder="1" applyAlignment="1"/>
    <xf numFmtId="0" fontId="24" fillId="0" borderId="5" xfId="0" applyFont="1" applyFill="1" applyBorder="1" applyAlignment="1">
      <alignment horizontal="justify" vertical="center" wrapText="1"/>
    </xf>
    <xf numFmtId="0" fontId="24" fillId="0" borderId="29" xfId="0" applyFont="1" applyFill="1" applyBorder="1" applyAlignment="1">
      <alignment horizontal="justify" vertical="center" wrapText="1"/>
    </xf>
    <xf numFmtId="0" fontId="18" fillId="0" borderId="0" xfId="0" applyFont="1" applyFill="1" applyBorder="1"/>
    <xf numFmtId="0" fontId="18" fillId="3" borderId="0" xfId="0" applyFont="1" applyFill="1" applyBorder="1"/>
    <xf numFmtId="0" fontId="0" fillId="0" borderId="0" xfId="0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/>
    <xf numFmtId="0" fontId="2" fillId="6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49" fontId="14" fillId="6" borderId="1" xfId="0" applyNumberFormat="1" applyFont="1" applyFill="1" applyBorder="1" applyAlignment="1">
      <alignment horizontal="center" vertical="center"/>
    </xf>
    <xf numFmtId="0" fontId="26" fillId="0" borderId="39" xfId="0" applyFont="1" applyBorder="1" applyAlignment="1">
      <alignment horizontal="justify" vertical="center" wrapText="1"/>
    </xf>
    <xf numFmtId="0" fontId="26" fillId="0" borderId="29" xfId="0" applyFont="1" applyBorder="1" applyAlignment="1">
      <alignment horizontal="justify" vertical="center" wrapText="1"/>
    </xf>
    <xf numFmtId="0" fontId="24" fillId="0" borderId="9" xfId="0" applyFont="1" applyBorder="1" applyAlignment="1">
      <alignment horizontal="justify" vertical="center" wrapText="1"/>
    </xf>
    <xf numFmtId="0" fontId="24" fillId="0" borderId="40" xfId="0" applyFont="1" applyBorder="1" applyAlignment="1">
      <alignment horizontal="justify" vertical="center" wrapText="1"/>
    </xf>
    <xf numFmtId="0" fontId="24" fillId="4" borderId="40" xfId="0" applyFont="1" applyFill="1" applyBorder="1" applyAlignment="1">
      <alignment horizontal="justify" vertical="center" wrapText="1"/>
    </xf>
    <xf numFmtId="0" fontId="24" fillId="0" borderId="30" xfId="0" applyFont="1" applyBorder="1" applyAlignment="1">
      <alignment horizontal="justify" vertical="center" wrapText="1"/>
    </xf>
    <xf numFmtId="0" fontId="0" fillId="0" borderId="1" xfId="0" applyBorder="1" applyAlignment="1">
      <alignment horizontal="left"/>
    </xf>
    <xf numFmtId="0" fontId="24" fillId="0" borderId="0" xfId="0" applyFont="1" applyBorder="1" applyAlignment="1">
      <alignment vertical="center" wrapText="1"/>
    </xf>
    <xf numFmtId="0" fontId="24" fillId="4" borderId="0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justify" vertical="center" wrapText="1"/>
    </xf>
    <xf numFmtId="0" fontId="0" fillId="0" borderId="11" xfId="0" applyBorder="1" applyAlignment="1">
      <alignment horizontal="left"/>
    </xf>
    <xf numFmtId="0" fontId="24" fillId="0" borderId="13" xfId="0" applyFont="1" applyBorder="1" applyAlignment="1">
      <alignment vertical="center" wrapText="1"/>
    </xf>
    <xf numFmtId="0" fontId="24" fillId="0" borderId="41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4" fillId="4" borderId="42" xfId="0" applyFont="1" applyFill="1" applyBorder="1" applyAlignment="1">
      <alignment vertical="center" wrapText="1"/>
    </xf>
    <xf numFmtId="0" fontId="1" fillId="0" borderId="25" xfId="0" applyFont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16" fillId="2" borderId="28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9" fontId="14" fillId="6" borderId="1" xfId="2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top" wrapText="1"/>
    </xf>
    <xf numFmtId="0" fontId="2" fillId="0" borderId="27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vertical="top"/>
    </xf>
    <xf numFmtId="0" fontId="6" fillId="0" borderId="28" xfId="0" applyFont="1" applyBorder="1" applyAlignment="1">
      <alignment vertical="top" wrapText="1"/>
    </xf>
    <xf numFmtId="0" fontId="1" fillId="0" borderId="28" xfId="0" applyFont="1" applyBorder="1" applyAlignment="1">
      <alignment horizontal="justify" vertical="top" wrapText="1"/>
    </xf>
    <xf numFmtId="0" fontId="1" fillId="0" borderId="28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164" fontId="2" fillId="6" borderId="1" xfId="0" applyNumberFormat="1" applyFont="1" applyFill="1" applyBorder="1" applyAlignment="1">
      <alignment horizontal="center" vertical="center"/>
    </xf>
    <xf numFmtId="9" fontId="2" fillId="6" borderId="1" xfId="2" applyFont="1" applyFill="1" applyBorder="1" applyAlignment="1">
      <alignment horizontal="center" vertic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2" fillId="0" borderId="3" xfId="0" applyFont="1" applyBorder="1" applyAlignment="1"/>
    <xf numFmtId="9" fontId="2" fillId="6" borderId="1" xfId="2" applyFont="1" applyFill="1" applyBorder="1" applyAlignment="1"/>
    <xf numFmtId="2" fontId="2" fillId="6" borderId="1" xfId="0" applyNumberFormat="1" applyFont="1" applyFill="1" applyBorder="1" applyAlignment="1">
      <alignment horizontal="center"/>
    </xf>
    <xf numFmtId="9" fontId="2" fillId="6" borderId="2" xfId="2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/>
    </xf>
    <xf numFmtId="0" fontId="20" fillId="5" borderId="35" xfId="0" applyFont="1" applyFill="1" applyBorder="1" applyAlignment="1">
      <alignment horizontal="center"/>
    </xf>
    <xf numFmtId="2" fontId="19" fillId="5" borderId="4" xfId="0" applyNumberFormat="1" applyFont="1" applyFill="1" applyBorder="1" applyAlignment="1">
      <alignment horizontal="center" vertical="center"/>
    </xf>
    <xf numFmtId="9" fontId="31" fillId="5" borderId="0" xfId="2" applyFont="1" applyFill="1" applyBorder="1"/>
    <xf numFmtId="0" fontId="16" fillId="5" borderId="1" xfId="0" applyFont="1" applyFill="1" applyBorder="1" applyAlignment="1">
      <alignment horizontal="center" wrapText="1"/>
    </xf>
    <xf numFmtId="0" fontId="16" fillId="5" borderId="28" xfId="0" applyFont="1" applyFill="1" applyBorder="1" applyAlignment="1">
      <alignment horizontal="center" vertical="center" wrapText="1"/>
    </xf>
    <xf numFmtId="0" fontId="31" fillId="0" borderId="0" xfId="0" applyFont="1"/>
    <xf numFmtId="0" fontId="16" fillId="7" borderId="28" xfId="0" applyFont="1" applyFill="1" applyBorder="1" applyAlignment="1">
      <alignment horizontal="center" vertical="center" wrapText="1"/>
    </xf>
    <xf numFmtId="0" fontId="31" fillId="7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0" xfId="0" applyFont="1" applyBorder="1" applyAlignment="1">
      <alignment horizontal="justify" vertical="top" wrapText="1"/>
    </xf>
    <xf numFmtId="0" fontId="1" fillId="0" borderId="21" xfId="0" applyFont="1" applyBorder="1" applyAlignment="1"/>
    <xf numFmtId="0" fontId="1" fillId="0" borderId="16" xfId="0" applyFont="1" applyBorder="1" applyAlignment="1"/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17" xfId="0" applyFont="1" applyBorder="1" applyAlignment="1"/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/>
    <xf numFmtId="0" fontId="2" fillId="0" borderId="15" xfId="0" applyFont="1" applyBorder="1" applyAlignment="1"/>
    <xf numFmtId="49" fontId="5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wrapText="1"/>
    </xf>
    <xf numFmtId="49" fontId="1" fillId="0" borderId="11" xfId="0" applyNumberFormat="1" applyFont="1" applyBorder="1" applyAlignment="1">
      <alignment vertical="top"/>
    </xf>
    <xf numFmtId="49" fontId="1" fillId="0" borderId="17" xfId="0" applyNumberFormat="1" applyFont="1" applyBorder="1" applyAlignment="1">
      <alignment vertical="top"/>
    </xf>
    <xf numFmtId="0" fontId="10" fillId="0" borderId="0" xfId="0" applyFont="1" applyAlignment="1">
      <alignment horizontal="center" wrapText="1"/>
    </xf>
    <xf numFmtId="0" fontId="1" fillId="0" borderId="11" xfId="0" applyFont="1" applyBorder="1" applyAlignment="1"/>
    <xf numFmtId="0" fontId="1" fillId="0" borderId="23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2" fillId="0" borderId="1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justify" vertical="center" wrapText="1"/>
    </xf>
    <xf numFmtId="0" fontId="26" fillId="4" borderId="18" xfId="0" applyFont="1" applyFill="1" applyBorder="1" applyAlignment="1">
      <alignment horizontal="justify" vertical="center" wrapText="1"/>
    </xf>
    <xf numFmtId="0" fontId="26" fillId="4" borderId="10" xfId="0" applyFont="1" applyFill="1" applyBorder="1" applyAlignment="1">
      <alignment horizontal="justify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justify" vertical="center" wrapText="1"/>
    </xf>
    <xf numFmtId="0" fontId="24" fillId="0" borderId="18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8" xfId="0" applyFont="1" applyBorder="1" applyAlignment="1">
      <alignment horizontal="justify" vertical="center" wrapText="1"/>
    </xf>
    <xf numFmtId="0" fontId="24" fillId="0" borderId="5" xfId="0" applyFont="1" applyBorder="1" applyAlignment="1">
      <alignment horizontal="justify" vertical="center" wrapText="1"/>
    </xf>
    <xf numFmtId="0" fontId="25" fillId="0" borderId="8" xfId="0" applyFont="1" applyBorder="1" applyAlignment="1">
      <alignment horizontal="justify" vertical="center" wrapText="1"/>
    </xf>
    <xf numFmtId="0" fontId="25" fillId="0" borderId="5" xfId="0" applyFont="1" applyBorder="1" applyAlignment="1">
      <alignment horizontal="justify" vertical="center" wrapText="1"/>
    </xf>
    <xf numFmtId="0" fontId="26" fillId="4" borderId="8" xfId="0" applyFont="1" applyFill="1" applyBorder="1" applyAlignment="1">
      <alignment horizontal="justify" vertical="center" wrapText="1"/>
    </xf>
    <xf numFmtId="0" fontId="26" fillId="4" borderId="5" xfId="0" applyFont="1" applyFill="1" applyBorder="1" applyAlignment="1">
      <alignment horizontal="justify" vertical="center" wrapText="1"/>
    </xf>
    <xf numFmtId="0" fontId="26" fillId="0" borderId="8" xfId="0" applyFont="1" applyBorder="1" applyAlignment="1">
      <alignment horizontal="justify" vertical="center" wrapText="1"/>
    </xf>
    <xf numFmtId="0" fontId="26" fillId="0" borderId="5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0"/>
  <sheetViews>
    <sheetView tabSelected="1" topLeftCell="A34" zoomScale="60" zoomScaleNormal="60" workbookViewId="0">
      <selection activeCell="C36" sqref="C36"/>
    </sheetView>
  </sheetViews>
  <sheetFormatPr defaultRowHeight="15" x14ac:dyDescent="0.25"/>
  <cols>
    <col min="2" max="2" width="5.85546875" customWidth="1"/>
    <col min="3" max="3" width="25.5703125" customWidth="1"/>
    <col min="4" max="4" width="29" customWidth="1"/>
    <col min="5" max="5" width="56.7109375" customWidth="1"/>
    <col min="6" max="6" width="11.7109375" customWidth="1"/>
    <col min="7" max="7" width="20.7109375" customWidth="1"/>
    <col min="8" max="10" width="9.140625" style="94"/>
    <col min="11" max="11" width="11.42578125" style="94" customWidth="1"/>
    <col min="12" max="12" width="9.140625" style="102"/>
    <col min="13" max="18" width="9.140625" style="94"/>
    <col min="19" max="19" width="11.5703125" style="94" customWidth="1"/>
    <col min="20" max="20" width="9.140625" style="94"/>
    <col min="21" max="21" width="11" style="94" customWidth="1"/>
    <col min="22" max="22" width="9.140625" style="102"/>
    <col min="23" max="23" width="9.140625" style="94"/>
    <col min="24" max="25" width="9.140625" style="102"/>
    <col min="26" max="28" width="9.140625" style="94"/>
    <col min="29" max="29" width="28" customWidth="1"/>
    <col min="30" max="30" width="11.28515625" customWidth="1"/>
    <col min="33" max="33" width="17" customWidth="1"/>
  </cols>
  <sheetData>
    <row r="1" spans="2:33" x14ac:dyDescent="0.25">
      <c r="C1" s="229" t="s">
        <v>206</v>
      </c>
      <c r="D1" s="229"/>
      <c r="E1" s="229"/>
      <c r="F1" s="229"/>
    </row>
    <row r="2" spans="2:33" x14ac:dyDescent="0.25">
      <c r="C2" s="229"/>
      <c r="D2" s="229"/>
      <c r="E2" s="229"/>
      <c r="F2" s="229"/>
    </row>
    <row r="3" spans="2:33" ht="21" x14ac:dyDescent="0.35">
      <c r="H3" s="95">
        <v>91</v>
      </c>
      <c r="I3" s="95">
        <v>23</v>
      </c>
      <c r="J3" s="95">
        <v>21</v>
      </c>
      <c r="K3" s="95">
        <v>31</v>
      </c>
      <c r="L3" s="103">
        <v>3</v>
      </c>
      <c r="M3" s="95">
        <v>29</v>
      </c>
      <c r="N3" s="95">
        <v>30</v>
      </c>
      <c r="O3" s="95">
        <v>6</v>
      </c>
      <c r="P3" s="95">
        <v>18</v>
      </c>
      <c r="Q3" s="95">
        <v>10</v>
      </c>
      <c r="R3" s="95">
        <v>14</v>
      </c>
      <c r="S3" s="95">
        <v>12</v>
      </c>
      <c r="T3" s="95">
        <v>13</v>
      </c>
      <c r="U3" s="95">
        <v>4</v>
      </c>
      <c r="V3" s="103">
        <v>12</v>
      </c>
      <c r="W3" s="95">
        <v>20</v>
      </c>
      <c r="X3" s="103">
        <v>26</v>
      </c>
      <c r="Y3" s="103">
        <v>23</v>
      </c>
      <c r="Z3" s="95">
        <v>14</v>
      </c>
      <c r="AA3" s="95">
        <v>7</v>
      </c>
      <c r="AB3" s="95">
        <v>9</v>
      </c>
      <c r="AC3" s="91">
        <f>SUM(H3:AB3)</f>
        <v>416</v>
      </c>
    </row>
    <row r="4" spans="2:33" ht="60" x14ac:dyDescent="0.25"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59" t="s">
        <v>5</v>
      </c>
      <c r="H4" s="96" t="s">
        <v>212</v>
      </c>
      <c r="I4" s="104" t="s">
        <v>213</v>
      </c>
      <c r="J4" s="96" t="s">
        <v>214</v>
      </c>
      <c r="K4" s="96" t="s">
        <v>215</v>
      </c>
      <c r="L4" s="104" t="s">
        <v>216</v>
      </c>
      <c r="M4" s="104" t="s">
        <v>217</v>
      </c>
      <c r="N4" s="104" t="s">
        <v>218</v>
      </c>
      <c r="O4" s="96" t="s">
        <v>219</v>
      </c>
      <c r="P4" s="96" t="s">
        <v>220</v>
      </c>
      <c r="Q4" s="96" t="s">
        <v>221</v>
      </c>
      <c r="R4" s="104" t="s">
        <v>222</v>
      </c>
      <c r="S4" s="96" t="s">
        <v>223</v>
      </c>
      <c r="T4" s="96" t="s">
        <v>224</v>
      </c>
      <c r="U4" s="96" t="s">
        <v>225</v>
      </c>
      <c r="V4" s="104" t="s">
        <v>226</v>
      </c>
      <c r="W4" s="96" t="s">
        <v>227</v>
      </c>
      <c r="X4" s="104" t="s">
        <v>228</v>
      </c>
      <c r="Y4" s="104" t="s">
        <v>229</v>
      </c>
      <c r="Z4" s="96" t="s">
        <v>230</v>
      </c>
      <c r="AA4" s="96" t="s">
        <v>231</v>
      </c>
      <c r="AB4" s="96" t="s">
        <v>232</v>
      </c>
      <c r="AC4" s="90" t="s">
        <v>211</v>
      </c>
      <c r="AD4" s="77"/>
    </row>
    <row r="5" spans="2:33" ht="23.25" thickBot="1" x14ac:dyDescent="0.35">
      <c r="B5" s="84" t="s">
        <v>109</v>
      </c>
      <c r="C5" s="85"/>
      <c r="D5" s="85"/>
      <c r="E5" s="85"/>
      <c r="F5" s="85"/>
      <c r="G5" s="86"/>
      <c r="H5" s="97"/>
      <c r="I5" s="97"/>
      <c r="J5" s="97"/>
      <c r="K5" s="97"/>
      <c r="L5" s="105"/>
      <c r="M5" s="97"/>
      <c r="N5" s="97"/>
      <c r="O5" s="97"/>
      <c r="P5" s="97"/>
      <c r="Q5" s="97"/>
      <c r="R5" s="97"/>
      <c r="S5" s="97"/>
      <c r="T5" s="97"/>
      <c r="U5" s="97"/>
      <c r="V5" s="105"/>
      <c r="W5" s="97"/>
      <c r="X5" s="105"/>
      <c r="Y5" s="105"/>
      <c r="Z5" s="97"/>
      <c r="AA5" s="97"/>
      <c r="AB5" s="97"/>
      <c r="AC5" s="45"/>
      <c r="AD5" s="78"/>
    </row>
    <row r="6" spans="2:33" ht="45.75" thickBot="1" x14ac:dyDescent="0.3">
      <c r="B6" s="235" t="s">
        <v>11</v>
      </c>
      <c r="C6" s="3" t="s">
        <v>6</v>
      </c>
      <c r="D6" s="3" t="s">
        <v>12</v>
      </c>
      <c r="E6" s="8" t="s">
        <v>16</v>
      </c>
      <c r="F6" s="11" t="s">
        <v>18</v>
      </c>
      <c r="G6" s="60">
        <v>3</v>
      </c>
      <c r="H6" s="65">
        <v>3</v>
      </c>
      <c r="I6" s="65"/>
      <c r="J6" s="65">
        <v>3</v>
      </c>
      <c r="K6" s="65">
        <v>1.9</v>
      </c>
      <c r="L6" s="106">
        <v>3</v>
      </c>
      <c r="M6" s="65"/>
      <c r="N6" s="65">
        <v>3</v>
      </c>
      <c r="O6" s="65">
        <v>2.3333300000000001</v>
      </c>
      <c r="P6" s="65">
        <v>3</v>
      </c>
      <c r="Q6" s="65">
        <v>3</v>
      </c>
      <c r="R6" s="65"/>
      <c r="S6" s="65">
        <v>3</v>
      </c>
      <c r="T6" s="65">
        <v>2.9230769230769229</v>
      </c>
      <c r="U6" s="99">
        <v>2.5</v>
      </c>
      <c r="V6" s="106">
        <v>2.8</v>
      </c>
      <c r="W6" s="65">
        <v>2.8</v>
      </c>
      <c r="X6" s="106">
        <v>3</v>
      </c>
      <c r="Y6" s="106">
        <v>3</v>
      </c>
      <c r="Z6" s="65">
        <v>2</v>
      </c>
      <c r="AA6" s="65">
        <v>2</v>
      </c>
      <c r="AB6" s="99">
        <v>2.8</v>
      </c>
      <c r="AC6" s="166">
        <f>SUM(H6:AB6)/21</f>
        <v>2.3360193772893774</v>
      </c>
      <c r="AD6" s="79"/>
    </row>
    <row r="7" spans="2:33" ht="90.75" thickBot="1" x14ac:dyDescent="0.3">
      <c r="B7" s="236"/>
      <c r="C7" s="4" t="s">
        <v>7</v>
      </c>
      <c r="D7" s="4" t="s">
        <v>12</v>
      </c>
      <c r="E7" s="9" t="s">
        <v>17</v>
      </c>
      <c r="F7" s="7" t="s">
        <v>32</v>
      </c>
      <c r="G7" s="60">
        <v>4</v>
      </c>
      <c r="H7" s="65">
        <v>3.9</v>
      </c>
      <c r="I7" s="65"/>
      <c r="J7" s="65">
        <v>4</v>
      </c>
      <c r="K7" s="66">
        <v>2.1</v>
      </c>
      <c r="L7" s="106">
        <v>4</v>
      </c>
      <c r="M7" s="65"/>
      <c r="N7" s="65">
        <v>4</v>
      </c>
      <c r="O7" s="65">
        <v>3.5</v>
      </c>
      <c r="P7" s="65">
        <v>4</v>
      </c>
      <c r="Q7" s="65">
        <v>4</v>
      </c>
      <c r="R7" s="65"/>
      <c r="S7" s="65">
        <v>3</v>
      </c>
      <c r="T7" s="65">
        <v>3.6153846153846154</v>
      </c>
      <c r="U7" s="99">
        <v>3</v>
      </c>
      <c r="V7" s="106">
        <v>2.25</v>
      </c>
      <c r="W7" s="65">
        <v>3.65</v>
      </c>
      <c r="X7" s="106">
        <v>3.8</v>
      </c>
      <c r="Y7" s="106">
        <v>4</v>
      </c>
      <c r="Z7" s="65">
        <v>2.4</v>
      </c>
      <c r="AA7" s="65">
        <v>2.4</v>
      </c>
      <c r="AB7" s="99">
        <v>3.4</v>
      </c>
      <c r="AC7" s="166">
        <f t="shared" ref="AC7:AC11" si="0">SUM(H7:AB7)/21</f>
        <v>2.9054945054945049</v>
      </c>
      <c r="AD7" s="79"/>
    </row>
    <row r="8" spans="2:33" ht="75.75" thickBot="1" x14ac:dyDescent="0.3">
      <c r="B8" s="236"/>
      <c r="C8" s="3" t="s">
        <v>8</v>
      </c>
      <c r="D8" s="4" t="s">
        <v>13</v>
      </c>
      <c r="E8" s="12" t="s">
        <v>19</v>
      </c>
      <c r="F8" s="10" t="s">
        <v>20</v>
      </c>
      <c r="G8" s="60">
        <v>3</v>
      </c>
      <c r="H8" s="65">
        <v>2.7</v>
      </c>
      <c r="I8" s="65"/>
      <c r="J8" s="65">
        <v>3</v>
      </c>
      <c r="K8" s="66">
        <v>2.1</v>
      </c>
      <c r="L8" s="106">
        <v>2.7</v>
      </c>
      <c r="M8" s="65"/>
      <c r="N8" s="65">
        <v>2.7666666666666666</v>
      </c>
      <c r="O8" s="65">
        <v>1.3333299999999999</v>
      </c>
      <c r="P8" s="65">
        <v>2</v>
      </c>
      <c r="Q8" s="65">
        <v>2</v>
      </c>
      <c r="R8" s="65"/>
      <c r="S8" s="65">
        <v>3</v>
      </c>
      <c r="T8" s="65">
        <v>2.6923076923076925</v>
      </c>
      <c r="U8" s="99">
        <v>2.5</v>
      </c>
      <c r="V8" s="106">
        <v>2.4</v>
      </c>
      <c r="W8" s="65">
        <v>2.7</v>
      </c>
      <c r="X8" s="106">
        <v>2.8</v>
      </c>
      <c r="Y8" s="106">
        <v>3</v>
      </c>
      <c r="Z8" s="65">
        <v>2</v>
      </c>
      <c r="AA8" s="65">
        <v>2</v>
      </c>
      <c r="AB8" s="99">
        <v>2.4</v>
      </c>
      <c r="AC8" s="166">
        <f>SUM(H8:AB8)/21</f>
        <v>2.0996335409035405</v>
      </c>
      <c r="AD8" s="79"/>
      <c r="AG8" s="93"/>
    </row>
    <row r="9" spans="2:33" ht="105.75" thickBot="1" x14ac:dyDescent="0.3">
      <c r="B9" s="236"/>
      <c r="C9" s="4" t="s">
        <v>9</v>
      </c>
      <c r="D9" s="4" t="s">
        <v>14</v>
      </c>
      <c r="E9" s="12" t="s">
        <v>33</v>
      </c>
      <c r="F9" s="75" t="s">
        <v>205</v>
      </c>
      <c r="G9" s="61">
        <v>3</v>
      </c>
      <c r="H9" s="98">
        <v>2.5</v>
      </c>
      <c r="I9" s="98"/>
      <c r="J9" s="98">
        <v>3</v>
      </c>
      <c r="K9" s="76">
        <v>1.6</v>
      </c>
      <c r="L9" s="107">
        <v>2</v>
      </c>
      <c r="M9" s="98"/>
      <c r="N9" s="65">
        <v>2.0333333333333332</v>
      </c>
      <c r="O9" s="65">
        <v>1.8333299999999999</v>
      </c>
      <c r="P9" s="65">
        <v>2</v>
      </c>
      <c r="Q9" s="65">
        <v>2</v>
      </c>
      <c r="R9" s="65"/>
      <c r="S9" s="65">
        <v>1</v>
      </c>
      <c r="T9" s="65">
        <v>2.2307692307692308</v>
      </c>
      <c r="U9" s="99">
        <v>2.5</v>
      </c>
      <c r="V9" s="106">
        <v>2.6</v>
      </c>
      <c r="W9" s="65">
        <v>2.2999999999999998</v>
      </c>
      <c r="X9" s="106">
        <v>2.2999999999999998</v>
      </c>
      <c r="Y9" s="106">
        <v>3</v>
      </c>
      <c r="Z9" s="65">
        <v>2.2000000000000002</v>
      </c>
      <c r="AA9" s="65">
        <v>2</v>
      </c>
      <c r="AB9" s="99">
        <v>2.1</v>
      </c>
      <c r="AC9" s="166">
        <f t="shared" si="0"/>
        <v>1.866544407814408</v>
      </c>
      <c r="AD9" s="79"/>
      <c r="AG9" s="93"/>
    </row>
    <row r="10" spans="2:33" ht="60" x14ac:dyDescent="0.25">
      <c r="B10" s="236"/>
      <c r="C10" s="15" t="s">
        <v>10</v>
      </c>
      <c r="D10" s="15" t="s">
        <v>15</v>
      </c>
      <c r="E10" s="13" t="s">
        <v>21</v>
      </c>
      <c r="F10" s="10" t="s">
        <v>22</v>
      </c>
      <c r="G10" s="67">
        <v>3</v>
      </c>
      <c r="H10" s="65">
        <v>3</v>
      </c>
      <c r="I10" s="65"/>
      <c r="J10" s="65">
        <v>2</v>
      </c>
      <c r="K10" s="66">
        <v>2.8</v>
      </c>
      <c r="L10" s="106">
        <v>0</v>
      </c>
      <c r="M10" s="65"/>
      <c r="N10" s="98">
        <v>2.6</v>
      </c>
      <c r="O10" s="98">
        <v>1.5</v>
      </c>
      <c r="P10" s="98">
        <v>3</v>
      </c>
      <c r="Q10" s="98">
        <v>3</v>
      </c>
      <c r="R10" s="98"/>
      <c r="S10" s="98">
        <v>3</v>
      </c>
      <c r="T10" s="98">
        <v>2.2307692307692308</v>
      </c>
      <c r="U10" s="101">
        <v>0.75</v>
      </c>
      <c r="V10" s="107">
        <v>2.2000000000000002</v>
      </c>
      <c r="W10" s="98">
        <v>2.85</v>
      </c>
      <c r="X10" s="107">
        <v>2.5</v>
      </c>
      <c r="Y10" s="107">
        <v>3</v>
      </c>
      <c r="Z10" s="98">
        <v>1.9</v>
      </c>
      <c r="AA10" s="98">
        <v>3</v>
      </c>
      <c r="AB10" s="101">
        <v>1.7</v>
      </c>
      <c r="AC10" s="166">
        <f t="shared" si="0"/>
        <v>1.9538461538461538</v>
      </c>
      <c r="AD10" s="79"/>
      <c r="AG10" s="93"/>
    </row>
    <row r="11" spans="2:33" ht="51" x14ac:dyDescent="0.25">
      <c r="B11" s="46"/>
      <c r="C11" s="6"/>
      <c r="D11" s="6"/>
      <c r="E11" s="89" t="s">
        <v>233</v>
      </c>
      <c r="F11" s="67" t="s">
        <v>264</v>
      </c>
      <c r="G11" s="66">
        <f>SUM(G6:G10)</f>
        <v>16</v>
      </c>
      <c r="H11" s="65">
        <f>SUM(H6:H10)</f>
        <v>15.100000000000001</v>
      </c>
      <c r="I11" s="65">
        <f t="shared" ref="I11:AB11" si="1">SUM(I6:I10)</f>
        <v>0</v>
      </c>
      <c r="J11" s="65">
        <f t="shared" si="1"/>
        <v>15</v>
      </c>
      <c r="K11" s="65">
        <f t="shared" si="1"/>
        <v>10.5</v>
      </c>
      <c r="L11" s="65">
        <f t="shared" si="1"/>
        <v>11.7</v>
      </c>
      <c r="M11" s="65">
        <v>12.1</v>
      </c>
      <c r="N11" s="65">
        <v>14.4</v>
      </c>
      <c r="O11" s="65">
        <f t="shared" si="1"/>
        <v>10.49999</v>
      </c>
      <c r="P11" s="65">
        <f t="shared" si="1"/>
        <v>14</v>
      </c>
      <c r="Q11" s="65">
        <f t="shared" si="1"/>
        <v>14</v>
      </c>
      <c r="R11" s="65">
        <v>14.357139999999999</v>
      </c>
      <c r="S11" s="65">
        <f t="shared" si="1"/>
        <v>13</v>
      </c>
      <c r="T11" s="65">
        <f t="shared" si="1"/>
        <v>13.69230769230769</v>
      </c>
      <c r="U11" s="65">
        <f t="shared" si="1"/>
        <v>11.25</v>
      </c>
      <c r="V11" s="65">
        <f t="shared" si="1"/>
        <v>12.25</v>
      </c>
      <c r="W11" s="65">
        <f t="shared" si="1"/>
        <v>14.299999999999999</v>
      </c>
      <c r="X11" s="65">
        <f t="shared" si="1"/>
        <v>14.399999999999999</v>
      </c>
      <c r="Y11" s="65">
        <f t="shared" si="1"/>
        <v>16</v>
      </c>
      <c r="Z11" s="65">
        <f t="shared" si="1"/>
        <v>10.500000000000002</v>
      </c>
      <c r="AA11" s="65">
        <f t="shared" si="1"/>
        <v>11.4</v>
      </c>
      <c r="AB11" s="65">
        <f t="shared" si="1"/>
        <v>12.399999999999999</v>
      </c>
      <c r="AC11" s="198">
        <f t="shared" si="0"/>
        <v>12.421401794871795</v>
      </c>
      <c r="AD11" s="80"/>
      <c r="AG11" s="93"/>
    </row>
    <row r="12" spans="2:33" ht="51" x14ac:dyDescent="0.25">
      <c r="B12" s="160"/>
      <c r="C12" s="161"/>
      <c r="D12" s="161"/>
      <c r="E12" s="162" t="s">
        <v>274</v>
      </c>
      <c r="F12" s="163"/>
      <c r="G12" s="164"/>
      <c r="H12" s="165">
        <f>H11/16</f>
        <v>0.94375000000000009</v>
      </c>
      <c r="I12" s="165">
        <f t="shared" ref="I12:AC12" si="2">I11/16</f>
        <v>0</v>
      </c>
      <c r="J12" s="165">
        <f t="shared" si="2"/>
        <v>0.9375</v>
      </c>
      <c r="K12" s="165">
        <f t="shared" si="2"/>
        <v>0.65625</v>
      </c>
      <c r="L12" s="165">
        <f t="shared" si="2"/>
        <v>0.73124999999999996</v>
      </c>
      <c r="M12" s="165">
        <f t="shared" si="2"/>
        <v>0.75624999999999998</v>
      </c>
      <c r="N12" s="165">
        <f t="shared" si="2"/>
        <v>0.9</v>
      </c>
      <c r="O12" s="165">
        <f t="shared" si="2"/>
        <v>0.65624937500000002</v>
      </c>
      <c r="P12" s="165">
        <f t="shared" si="2"/>
        <v>0.875</v>
      </c>
      <c r="Q12" s="165">
        <f t="shared" si="2"/>
        <v>0.875</v>
      </c>
      <c r="R12" s="165">
        <f t="shared" si="2"/>
        <v>0.89732124999999996</v>
      </c>
      <c r="S12" s="165">
        <f t="shared" si="2"/>
        <v>0.8125</v>
      </c>
      <c r="T12" s="165">
        <f t="shared" si="2"/>
        <v>0.85576923076923062</v>
      </c>
      <c r="U12" s="165">
        <f t="shared" si="2"/>
        <v>0.703125</v>
      </c>
      <c r="V12" s="165">
        <f t="shared" si="2"/>
        <v>0.765625</v>
      </c>
      <c r="W12" s="165">
        <f t="shared" si="2"/>
        <v>0.89374999999999993</v>
      </c>
      <c r="X12" s="165">
        <f t="shared" si="2"/>
        <v>0.89999999999999991</v>
      </c>
      <c r="Y12" s="165">
        <f t="shared" si="2"/>
        <v>1</v>
      </c>
      <c r="Z12" s="165">
        <f t="shared" si="2"/>
        <v>0.65625000000000011</v>
      </c>
      <c r="AA12" s="165">
        <f t="shared" si="2"/>
        <v>0.71250000000000002</v>
      </c>
      <c r="AB12" s="165">
        <f t="shared" si="2"/>
        <v>0.77499999999999991</v>
      </c>
      <c r="AC12" s="165">
        <f t="shared" si="2"/>
        <v>0.77633761217948716</v>
      </c>
      <c r="AD12" s="80"/>
      <c r="AG12" s="93"/>
    </row>
    <row r="13" spans="2:33" ht="23.25" thickBot="1" x14ac:dyDescent="0.35">
      <c r="B13" s="232" t="s">
        <v>108</v>
      </c>
      <c r="C13" s="233"/>
      <c r="D13" s="233"/>
      <c r="E13" s="233"/>
      <c r="F13" s="233"/>
      <c r="G13" s="234"/>
      <c r="H13" s="65"/>
      <c r="I13" s="65"/>
      <c r="J13" s="65"/>
      <c r="K13" s="65"/>
      <c r="L13" s="106"/>
      <c r="M13" s="65"/>
      <c r="N13" s="65"/>
      <c r="O13" s="65"/>
      <c r="P13" s="65"/>
      <c r="Q13" s="65"/>
      <c r="R13" s="65"/>
      <c r="S13" s="65"/>
      <c r="T13" s="65"/>
      <c r="U13" s="99"/>
      <c r="V13" s="106"/>
      <c r="W13" s="65"/>
      <c r="X13" s="106"/>
      <c r="Y13" s="106"/>
      <c r="Z13" s="65"/>
      <c r="AA13" s="65"/>
      <c r="AB13" s="99"/>
      <c r="AC13" s="68"/>
      <c r="AD13" s="79"/>
    </row>
    <row r="14" spans="2:33" ht="252" customHeight="1" x14ac:dyDescent="0.25">
      <c r="B14" s="20" t="s">
        <v>23</v>
      </c>
      <c r="C14" s="62" t="s">
        <v>24</v>
      </c>
      <c r="D14" s="21" t="s">
        <v>25</v>
      </c>
      <c r="E14" s="54" t="s">
        <v>31</v>
      </c>
      <c r="F14" s="51" t="s">
        <v>207</v>
      </c>
      <c r="G14" s="61">
        <v>50</v>
      </c>
      <c r="H14" s="98">
        <v>49.6</v>
      </c>
      <c r="I14" s="98"/>
      <c r="J14" s="98">
        <v>44</v>
      </c>
      <c r="K14" s="69" t="s">
        <v>234</v>
      </c>
      <c r="L14" s="107">
        <v>50</v>
      </c>
      <c r="M14" s="98">
        <v>34.700000000000003</v>
      </c>
      <c r="N14" s="98">
        <v>49.667000000000002</v>
      </c>
      <c r="O14" s="98">
        <v>34.666699999999999</v>
      </c>
      <c r="P14" s="98">
        <v>50</v>
      </c>
      <c r="Q14" s="98">
        <v>50</v>
      </c>
      <c r="R14" s="98">
        <v>48</v>
      </c>
      <c r="S14" s="98">
        <v>50</v>
      </c>
      <c r="T14" s="98">
        <v>39.07692307692308</v>
      </c>
      <c r="U14" s="101">
        <v>50</v>
      </c>
      <c r="V14" s="107">
        <v>42.7</v>
      </c>
      <c r="W14" s="98">
        <v>43</v>
      </c>
      <c r="X14" s="107">
        <v>43.4</v>
      </c>
      <c r="Y14" s="107">
        <v>50</v>
      </c>
      <c r="Z14" s="98">
        <v>34.200000000000003</v>
      </c>
      <c r="AA14" s="98">
        <v>44.6</v>
      </c>
      <c r="AB14" s="101">
        <v>36.799999999999997</v>
      </c>
      <c r="AC14" s="166">
        <f>SUM(H14:AB14)/21</f>
        <v>40.210029670329675</v>
      </c>
      <c r="AD14" s="79"/>
    </row>
    <row r="15" spans="2:33" ht="29.25" customHeight="1" x14ac:dyDescent="0.25">
      <c r="B15" s="16"/>
      <c r="C15" s="70"/>
      <c r="D15" s="6"/>
      <c r="E15" s="87" t="s">
        <v>233</v>
      </c>
      <c r="F15" s="7"/>
      <c r="G15" s="68"/>
      <c r="H15" s="143">
        <f>SUM(H14)</f>
        <v>49.6</v>
      </c>
      <c r="I15" s="143">
        <f t="shared" ref="I15:AB15" si="3">SUM(I14)</f>
        <v>0</v>
      </c>
      <c r="J15" s="143">
        <f t="shared" si="3"/>
        <v>44</v>
      </c>
      <c r="K15" s="144" t="s">
        <v>234</v>
      </c>
      <c r="L15" s="143">
        <f t="shared" si="3"/>
        <v>50</v>
      </c>
      <c r="M15" s="143">
        <v>34.700000000000003</v>
      </c>
      <c r="N15" s="143">
        <v>49.667000000000002</v>
      </c>
      <c r="O15" s="143">
        <f t="shared" si="3"/>
        <v>34.666699999999999</v>
      </c>
      <c r="P15" s="143">
        <f t="shared" si="3"/>
        <v>50</v>
      </c>
      <c r="Q15" s="143">
        <f t="shared" si="3"/>
        <v>50</v>
      </c>
      <c r="R15" s="143">
        <v>48</v>
      </c>
      <c r="S15" s="143">
        <f t="shared" si="3"/>
        <v>50</v>
      </c>
      <c r="T15" s="143">
        <f t="shared" si="3"/>
        <v>39.07692307692308</v>
      </c>
      <c r="U15" s="143">
        <f t="shared" si="3"/>
        <v>50</v>
      </c>
      <c r="V15" s="143">
        <f t="shared" si="3"/>
        <v>42.7</v>
      </c>
      <c r="W15" s="143">
        <f t="shared" si="3"/>
        <v>43</v>
      </c>
      <c r="X15" s="143">
        <f t="shared" si="3"/>
        <v>43.4</v>
      </c>
      <c r="Y15" s="143">
        <f t="shared" si="3"/>
        <v>50</v>
      </c>
      <c r="Z15" s="143">
        <f t="shared" si="3"/>
        <v>34.200000000000003</v>
      </c>
      <c r="AA15" s="143">
        <f t="shared" si="3"/>
        <v>44.6</v>
      </c>
      <c r="AB15" s="143">
        <f t="shared" si="3"/>
        <v>36.799999999999997</v>
      </c>
      <c r="AC15" s="167">
        <f>SUM(H15:AB15)/21</f>
        <v>40.210029670329675</v>
      </c>
      <c r="AD15" s="80"/>
    </row>
    <row r="16" spans="2:33" ht="63" customHeight="1" x14ac:dyDescent="0.25">
      <c r="B16" s="36"/>
      <c r="C16" s="172"/>
      <c r="D16" s="168"/>
      <c r="E16" s="162" t="s">
        <v>276</v>
      </c>
      <c r="F16" s="170"/>
      <c r="G16" s="173"/>
      <c r="H16" s="165">
        <f>H15/50</f>
        <v>0.99199999999999999</v>
      </c>
      <c r="I16" s="165">
        <f t="shared" ref="I16:AC16" si="4">I15/50</f>
        <v>0</v>
      </c>
      <c r="J16" s="165">
        <f t="shared" si="4"/>
        <v>0.88</v>
      </c>
      <c r="K16" s="165">
        <f t="shared" si="4"/>
        <v>0.58399999999999996</v>
      </c>
      <c r="L16" s="165">
        <f t="shared" si="4"/>
        <v>1</v>
      </c>
      <c r="M16" s="165">
        <f t="shared" si="4"/>
        <v>0.69400000000000006</v>
      </c>
      <c r="N16" s="165">
        <f t="shared" si="4"/>
        <v>0.99334</v>
      </c>
      <c r="O16" s="165">
        <f t="shared" si="4"/>
        <v>0.69333400000000001</v>
      </c>
      <c r="P16" s="165">
        <f t="shared" si="4"/>
        <v>1</v>
      </c>
      <c r="Q16" s="165">
        <f t="shared" si="4"/>
        <v>1</v>
      </c>
      <c r="R16" s="165">
        <f t="shared" si="4"/>
        <v>0.96</v>
      </c>
      <c r="S16" s="165">
        <f t="shared" si="4"/>
        <v>1</v>
      </c>
      <c r="T16" s="165">
        <f t="shared" si="4"/>
        <v>0.78153846153846163</v>
      </c>
      <c r="U16" s="165">
        <f t="shared" si="4"/>
        <v>1</v>
      </c>
      <c r="V16" s="165">
        <f t="shared" si="4"/>
        <v>0.85400000000000009</v>
      </c>
      <c r="W16" s="165">
        <f t="shared" si="4"/>
        <v>0.86</v>
      </c>
      <c r="X16" s="165">
        <f t="shared" si="4"/>
        <v>0.86799999999999999</v>
      </c>
      <c r="Y16" s="165">
        <f t="shared" si="4"/>
        <v>1</v>
      </c>
      <c r="Z16" s="165">
        <f t="shared" si="4"/>
        <v>0.68400000000000005</v>
      </c>
      <c r="AA16" s="165">
        <f t="shared" si="4"/>
        <v>0.89200000000000002</v>
      </c>
      <c r="AB16" s="165">
        <f t="shared" si="4"/>
        <v>0.73599999999999999</v>
      </c>
      <c r="AC16" s="165">
        <f t="shared" si="4"/>
        <v>0.80420059340659344</v>
      </c>
      <c r="AD16" s="80"/>
    </row>
    <row r="17" spans="2:33" ht="22.5" x14ac:dyDescent="0.3">
      <c r="B17" s="212" t="s">
        <v>107</v>
      </c>
      <c r="C17" s="213"/>
      <c r="D17" s="213"/>
      <c r="E17" s="213"/>
      <c r="F17" s="213"/>
      <c r="G17" s="224"/>
      <c r="H17" s="65"/>
      <c r="I17" s="65"/>
      <c r="J17" s="65"/>
      <c r="K17" s="65"/>
      <c r="L17" s="106"/>
      <c r="M17" s="65"/>
      <c r="N17" s="65"/>
      <c r="O17" s="65"/>
      <c r="P17" s="65"/>
      <c r="Q17" s="65"/>
      <c r="R17" s="65"/>
      <c r="S17" s="65"/>
      <c r="T17" s="65"/>
      <c r="U17" s="99"/>
      <c r="V17" s="106"/>
      <c r="W17" s="65"/>
      <c r="X17" s="106"/>
      <c r="Y17" s="106"/>
      <c r="Z17" s="65"/>
      <c r="AA17" s="65"/>
      <c r="AB17" s="99"/>
      <c r="AC17" s="68"/>
      <c r="AD17" s="79"/>
    </row>
    <row r="18" spans="2:33" ht="135.75" thickBot="1" x14ac:dyDescent="0.3">
      <c r="B18" s="31" t="s">
        <v>26</v>
      </c>
      <c r="C18" s="19" t="s">
        <v>27</v>
      </c>
      <c r="D18" s="25" t="s">
        <v>28</v>
      </c>
      <c r="E18" s="30" t="s">
        <v>29</v>
      </c>
      <c r="F18" s="7" t="s">
        <v>30</v>
      </c>
      <c r="G18" s="60">
        <v>6</v>
      </c>
      <c r="H18" s="65">
        <v>5.7</v>
      </c>
      <c r="I18" s="65"/>
      <c r="J18" s="65">
        <v>6</v>
      </c>
      <c r="K18" s="66">
        <v>4.2</v>
      </c>
      <c r="L18" s="106">
        <v>6</v>
      </c>
      <c r="M18" s="65"/>
      <c r="N18" s="65">
        <v>4.4666666666666668</v>
      </c>
      <c r="O18" s="65">
        <v>4.5</v>
      </c>
      <c r="P18" s="65">
        <v>4.9000000000000004</v>
      </c>
      <c r="Q18" s="65">
        <v>6</v>
      </c>
      <c r="R18" s="65"/>
      <c r="S18" s="65">
        <v>6</v>
      </c>
      <c r="T18" s="65">
        <v>5.6923076923076925</v>
      </c>
      <c r="U18" s="99">
        <v>3</v>
      </c>
      <c r="V18" s="106">
        <v>5.0999999999999996</v>
      </c>
      <c r="W18" s="65">
        <v>5.25</v>
      </c>
      <c r="X18" s="106">
        <v>4.7</v>
      </c>
      <c r="Y18" s="106">
        <v>6</v>
      </c>
      <c r="Z18" s="65">
        <v>5.4</v>
      </c>
      <c r="AA18" s="65">
        <v>5.6</v>
      </c>
      <c r="AB18" s="99">
        <v>5</v>
      </c>
      <c r="AC18" s="166">
        <f>SUM(H18:AB18)/21</f>
        <v>4.452808302808303</v>
      </c>
      <c r="AD18" s="79"/>
    </row>
    <row r="19" spans="2:33" ht="120.75" customHeight="1" thickBot="1" x14ac:dyDescent="0.3">
      <c r="B19" s="31" t="s">
        <v>63</v>
      </c>
      <c r="C19" s="3" t="s">
        <v>36</v>
      </c>
      <c r="D19" s="26" t="s">
        <v>38</v>
      </c>
      <c r="E19" s="63" t="s">
        <v>210</v>
      </c>
      <c r="F19" s="11" t="s">
        <v>61</v>
      </c>
      <c r="G19" s="60">
        <v>6</v>
      </c>
      <c r="H19" s="65">
        <v>5.2</v>
      </c>
      <c r="I19" s="65"/>
      <c r="J19" s="65">
        <v>6</v>
      </c>
      <c r="K19" s="66">
        <v>3.5</v>
      </c>
      <c r="L19" s="106">
        <v>6</v>
      </c>
      <c r="M19" s="65"/>
      <c r="N19" s="65">
        <v>6</v>
      </c>
      <c r="O19" s="65">
        <v>4.6666699999999999</v>
      </c>
      <c r="P19" s="65">
        <v>6</v>
      </c>
      <c r="Q19" s="65">
        <v>3</v>
      </c>
      <c r="R19" s="65"/>
      <c r="S19" s="65">
        <v>4</v>
      </c>
      <c r="T19" s="65">
        <v>4.4615384615384617</v>
      </c>
      <c r="U19" s="99">
        <v>6</v>
      </c>
      <c r="V19" s="106">
        <v>4.4000000000000004</v>
      </c>
      <c r="W19" s="65">
        <v>5</v>
      </c>
      <c r="X19" s="106">
        <v>4.3</v>
      </c>
      <c r="Y19" s="106">
        <v>6</v>
      </c>
      <c r="Z19" s="65">
        <v>4.3</v>
      </c>
      <c r="AA19" s="65">
        <v>5</v>
      </c>
      <c r="AB19" s="99">
        <v>3.2</v>
      </c>
      <c r="AC19" s="166">
        <f t="shared" ref="AC19:AC26" si="5">SUM(H19:AB19)/21</f>
        <v>4.1442004029304025</v>
      </c>
      <c r="AD19" s="79"/>
    </row>
    <row r="20" spans="2:33" ht="127.5" customHeight="1" thickBot="1" x14ac:dyDescent="0.3">
      <c r="B20" s="31" t="s">
        <v>34</v>
      </c>
      <c r="C20" s="4" t="s">
        <v>37</v>
      </c>
      <c r="D20" s="27" t="s">
        <v>39</v>
      </c>
      <c r="E20" s="28" t="s">
        <v>65</v>
      </c>
      <c r="F20" s="7" t="s">
        <v>64</v>
      </c>
      <c r="G20" s="60">
        <v>6</v>
      </c>
      <c r="H20" s="65">
        <v>4.9000000000000004</v>
      </c>
      <c r="I20" s="65"/>
      <c r="J20" s="65">
        <v>5</v>
      </c>
      <c r="K20" s="66">
        <v>3.7</v>
      </c>
      <c r="L20" s="106">
        <v>6</v>
      </c>
      <c r="M20" s="65"/>
      <c r="N20" s="65">
        <v>3.8333333333333335</v>
      </c>
      <c r="O20" s="65">
        <v>4.5</v>
      </c>
      <c r="P20" s="65">
        <v>6</v>
      </c>
      <c r="Q20" s="65">
        <v>6</v>
      </c>
      <c r="R20" s="65"/>
      <c r="S20" s="65">
        <v>6</v>
      </c>
      <c r="T20" s="65">
        <v>4.0769230769230766</v>
      </c>
      <c r="U20" s="99">
        <v>6</v>
      </c>
      <c r="V20" s="106">
        <v>4.7</v>
      </c>
      <c r="W20" s="65">
        <v>4.6500000000000004</v>
      </c>
      <c r="X20" s="106">
        <v>3.8</v>
      </c>
      <c r="Y20" s="106">
        <v>0.26</v>
      </c>
      <c r="Z20" s="65">
        <v>5.8</v>
      </c>
      <c r="AA20" s="65">
        <v>4.7</v>
      </c>
      <c r="AB20" s="99">
        <v>3.3</v>
      </c>
      <c r="AC20" s="166">
        <f t="shared" si="5"/>
        <v>3.9628693528693537</v>
      </c>
      <c r="AD20" s="79"/>
    </row>
    <row r="21" spans="2:33" ht="165.75" thickBot="1" x14ac:dyDescent="0.3">
      <c r="B21" s="31" t="s">
        <v>35</v>
      </c>
      <c r="C21" s="21" t="s">
        <v>43</v>
      </c>
      <c r="D21" s="14" t="s">
        <v>44</v>
      </c>
      <c r="E21" s="24" t="s">
        <v>60</v>
      </c>
      <c r="F21" s="7" t="s">
        <v>62</v>
      </c>
      <c r="G21" s="60">
        <v>10</v>
      </c>
      <c r="H21" s="65">
        <v>5.6</v>
      </c>
      <c r="I21" s="65"/>
      <c r="J21" s="65">
        <v>7</v>
      </c>
      <c r="K21" s="66">
        <v>4.7</v>
      </c>
      <c r="L21" s="106">
        <v>7.3</v>
      </c>
      <c r="M21" s="65"/>
      <c r="N21" s="65">
        <v>3.9</v>
      </c>
      <c r="O21" s="65">
        <v>4.5</v>
      </c>
      <c r="P21" s="65">
        <v>3.9</v>
      </c>
      <c r="Q21" s="65">
        <v>6</v>
      </c>
      <c r="R21" s="65"/>
      <c r="S21" s="65">
        <v>10</v>
      </c>
      <c r="T21" s="65">
        <v>5.3076923076923075</v>
      </c>
      <c r="U21" s="99">
        <v>3</v>
      </c>
      <c r="V21" s="106">
        <v>5.2</v>
      </c>
      <c r="W21" s="65">
        <v>4.8</v>
      </c>
      <c r="X21" s="106">
        <v>2.9</v>
      </c>
      <c r="Y21" s="106">
        <v>3.04</v>
      </c>
      <c r="Z21" s="65">
        <v>4.5999999999999996</v>
      </c>
      <c r="AA21" s="65">
        <v>5.9</v>
      </c>
      <c r="AB21" s="99">
        <v>3.4</v>
      </c>
      <c r="AC21" s="166">
        <f t="shared" si="5"/>
        <v>4.3356043956043964</v>
      </c>
      <c r="AD21" s="79"/>
    </row>
    <row r="22" spans="2:33" ht="161.25" customHeight="1" x14ac:dyDescent="0.25">
      <c r="B22" s="31" t="s">
        <v>40</v>
      </c>
      <c r="C22" s="6" t="s">
        <v>45</v>
      </c>
      <c r="D22" s="6" t="s">
        <v>46</v>
      </c>
      <c r="E22" s="28" t="s">
        <v>66</v>
      </c>
      <c r="F22" s="7" t="s">
        <v>208</v>
      </c>
      <c r="G22" s="60">
        <v>5</v>
      </c>
      <c r="H22" s="65">
        <v>4.9000000000000004</v>
      </c>
      <c r="I22" s="65"/>
      <c r="J22" s="65">
        <v>4</v>
      </c>
      <c r="K22" s="66">
        <v>3</v>
      </c>
      <c r="L22" s="106">
        <v>4</v>
      </c>
      <c r="M22" s="65"/>
      <c r="N22" s="65">
        <v>5.0333333333333332</v>
      </c>
      <c r="O22" s="65">
        <v>5</v>
      </c>
      <c r="P22" s="65">
        <v>5</v>
      </c>
      <c r="Q22" s="65">
        <v>4</v>
      </c>
      <c r="R22" s="65"/>
      <c r="S22" s="65">
        <v>4</v>
      </c>
      <c r="T22" s="65">
        <v>4.5384615384615383</v>
      </c>
      <c r="U22" s="99">
        <v>5</v>
      </c>
      <c r="V22" s="106">
        <v>4.7</v>
      </c>
      <c r="W22" s="65">
        <v>5.5</v>
      </c>
      <c r="X22" s="106">
        <v>4.8</v>
      </c>
      <c r="Y22" s="106">
        <v>5</v>
      </c>
      <c r="Z22" s="65">
        <v>4.5999999999999996</v>
      </c>
      <c r="AA22" s="65">
        <v>4.5999999999999996</v>
      </c>
      <c r="AB22" s="99">
        <v>3.9</v>
      </c>
      <c r="AC22" s="166">
        <f>SUM(H22:AB22)/21</f>
        <v>3.8843711843711848</v>
      </c>
      <c r="AD22" s="79"/>
      <c r="AG22" s="78"/>
    </row>
    <row r="23" spans="2:33" ht="120.75" thickBot="1" x14ac:dyDescent="0.3">
      <c r="B23" s="31" t="s">
        <v>41</v>
      </c>
      <c r="C23" s="19" t="s">
        <v>47</v>
      </c>
      <c r="D23" s="6" t="s">
        <v>48</v>
      </c>
      <c r="E23" s="24" t="s">
        <v>49</v>
      </c>
      <c r="F23" s="7" t="s">
        <v>50</v>
      </c>
      <c r="G23" s="60">
        <v>3</v>
      </c>
      <c r="H23" s="65">
        <v>2.9</v>
      </c>
      <c r="I23" s="65"/>
      <c r="J23" s="65">
        <v>3</v>
      </c>
      <c r="K23" s="66">
        <v>1.9</v>
      </c>
      <c r="L23" s="106">
        <v>3</v>
      </c>
      <c r="M23" s="65"/>
      <c r="N23" s="65">
        <v>3.0333333333333332</v>
      </c>
      <c r="O23" s="65">
        <v>2.6666699999999999</v>
      </c>
      <c r="P23" s="65">
        <v>3</v>
      </c>
      <c r="Q23" s="65">
        <v>2</v>
      </c>
      <c r="R23" s="65"/>
      <c r="S23" s="65">
        <v>3</v>
      </c>
      <c r="T23" s="65">
        <v>2.5384615384615383</v>
      </c>
      <c r="U23" s="99">
        <v>3</v>
      </c>
      <c r="V23" s="106">
        <v>2.8</v>
      </c>
      <c r="W23" s="65">
        <v>2.85</v>
      </c>
      <c r="X23" s="106">
        <v>2.7</v>
      </c>
      <c r="Y23" s="106">
        <v>3</v>
      </c>
      <c r="Z23" s="65">
        <v>1.4</v>
      </c>
      <c r="AA23" s="65">
        <v>2.7</v>
      </c>
      <c r="AB23" s="99">
        <v>2.7</v>
      </c>
      <c r="AC23" s="166">
        <f t="shared" si="5"/>
        <v>2.2946888034188038</v>
      </c>
      <c r="AD23" s="79"/>
      <c r="AG23" s="78"/>
    </row>
    <row r="24" spans="2:33" ht="105.75" thickBot="1" x14ac:dyDescent="0.3">
      <c r="B24" s="31" t="s">
        <v>42</v>
      </c>
      <c r="C24" s="3" t="s">
        <v>52</v>
      </c>
      <c r="D24" s="2" t="s">
        <v>59</v>
      </c>
      <c r="E24" s="29" t="s">
        <v>67</v>
      </c>
      <c r="F24" s="7" t="s">
        <v>69</v>
      </c>
      <c r="G24" s="60">
        <v>3</v>
      </c>
      <c r="H24" s="65">
        <v>2.9</v>
      </c>
      <c r="I24" s="65"/>
      <c r="J24" s="65">
        <v>3</v>
      </c>
      <c r="K24" s="66">
        <v>1.8</v>
      </c>
      <c r="L24" s="106">
        <v>2</v>
      </c>
      <c r="M24" s="65"/>
      <c r="N24" s="65">
        <v>2.9</v>
      </c>
      <c r="O24" s="65">
        <v>2.3333300000000001</v>
      </c>
      <c r="P24" s="65">
        <v>3</v>
      </c>
      <c r="Q24" s="65">
        <v>1</v>
      </c>
      <c r="R24" s="65"/>
      <c r="S24" s="65">
        <v>2</v>
      </c>
      <c r="T24" s="65">
        <v>2.4615384615384617</v>
      </c>
      <c r="U24" s="99">
        <v>3</v>
      </c>
      <c r="V24" s="106">
        <v>2.75</v>
      </c>
      <c r="W24" s="65">
        <v>2.85</v>
      </c>
      <c r="X24" s="106">
        <v>2.9</v>
      </c>
      <c r="Y24" s="106">
        <v>3</v>
      </c>
      <c r="Z24" s="65">
        <v>2</v>
      </c>
      <c r="AA24" s="65">
        <v>2.7</v>
      </c>
      <c r="AB24" s="99">
        <v>2.4</v>
      </c>
      <c r="AC24" s="166">
        <f>SUM(H24:AB24)/21</f>
        <v>2.1426127838827838</v>
      </c>
      <c r="AD24" s="79"/>
      <c r="AG24" s="93"/>
    </row>
    <row r="25" spans="2:33" ht="195.75" thickBot="1" x14ac:dyDescent="0.3">
      <c r="B25" s="31" t="s">
        <v>51</v>
      </c>
      <c r="C25" s="23" t="s">
        <v>53</v>
      </c>
      <c r="D25" s="6" t="s">
        <v>58</v>
      </c>
      <c r="E25" s="24" t="s">
        <v>68</v>
      </c>
      <c r="F25" s="7" t="s">
        <v>70</v>
      </c>
      <c r="G25" s="60">
        <v>3</v>
      </c>
      <c r="H25" s="65">
        <v>2.9</v>
      </c>
      <c r="I25" s="65"/>
      <c r="J25" s="65">
        <v>3</v>
      </c>
      <c r="K25" s="66">
        <v>2</v>
      </c>
      <c r="L25" s="106">
        <v>3</v>
      </c>
      <c r="M25" s="65"/>
      <c r="N25" s="65">
        <v>2.9</v>
      </c>
      <c r="O25" s="65">
        <v>3</v>
      </c>
      <c r="P25" s="65">
        <v>3</v>
      </c>
      <c r="Q25" s="65">
        <v>2</v>
      </c>
      <c r="R25" s="65"/>
      <c r="S25" s="65">
        <v>3</v>
      </c>
      <c r="T25" s="65">
        <v>2.7692307692307692</v>
      </c>
      <c r="U25" s="99">
        <v>2</v>
      </c>
      <c r="V25" s="106">
        <v>2.5</v>
      </c>
      <c r="W25" s="65">
        <v>2.9</v>
      </c>
      <c r="X25" s="106">
        <v>2.7</v>
      </c>
      <c r="Y25" s="106">
        <v>3</v>
      </c>
      <c r="Z25" s="65">
        <v>2.9</v>
      </c>
      <c r="AA25" s="65">
        <v>3</v>
      </c>
      <c r="AB25" s="99">
        <v>2.6</v>
      </c>
      <c r="AC25" s="166">
        <f t="shared" si="5"/>
        <v>2.3413919413919415</v>
      </c>
      <c r="AD25" s="79"/>
      <c r="AG25" s="93"/>
    </row>
    <row r="26" spans="2:33" ht="284.25" customHeight="1" thickBot="1" x14ac:dyDescent="0.3">
      <c r="B26" s="31" t="s">
        <v>54</v>
      </c>
      <c r="C26" s="3" t="s">
        <v>56</v>
      </c>
      <c r="D26" s="18" t="s">
        <v>71</v>
      </c>
      <c r="E26" s="28" t="s">
        <v>72</v>
      </c>
      <c r="F26" s="7" t="s">
        <v>73</v>
      </c>
      <c r="G26" s="60">
        <v>3</v>
      </c>
      <c r="H26" s="65">
        <v>2.9</v>
      </c>
      <c r="I26" s="65"/>
      <c r="J26" s="65">
        <v>3</v>
      </c>
      <c r="K26" s="66">
        <v>2</v>
      </c>
      <c r="L26" s="106">
        <v>3</v>
      </c>
      <c r="M26" s="65"/>
      <c r="N26" s="65">
        <v>2.9333333333333331</v>
      </c>
      <c r="O26" s="65">
        <v>2.5</v>
      </c>
      <c r="P26" s="65">
        <v>3</v>
      </c>
      <c r="Q26" s="65">
        <v>3</v>
      </c>
      <c r="R26" s="65"/>
      <c r="S26" s="65">
        <v>2</v>
      </c>
      <c r="T26" s="65">
        <v>2.4615384615384617</v>
      </c>
      <c r="U26" s="99">
        <v>2.75</v>
      </c>
      <c r="V26" s="106">
        <v>2.75</v>
      </c>
      <c r="W26" s="65">
        <v>2.85</v>
      </c>
      <c r="X26" s="106">
        <v>2.8</v>
      </c>
      <c r="Y26" s="106">
        <v>3</v>
      </c>
      <c r="Z26" s="65">
        <v>2.9</v>
      </c>
      <c r="AA26" s="65">
        <v>2.7</v>
      </c>
      <c r="AB26" s="99">
        <v>2.4</v>
      </c>
      <c r="AC26" s="166">
        <f t="shared" si="5"/>
        <v>2.3307081807081809</v>
      </c>
      <c r="AD26" s="79"/>
      <c r="AG26" s="93"/>
    </row>
    <row r="27" spans="2:33" ht="165" x14ac:dyDescent="0.25">
      <c r="B27" s="32" t="s">
        <v>55</v>
      </c>
      <c r="C27" s="33" t="s">
        <v>57</v>
      </c>
      <c r="D27" s="34" t="s">
        <v>74</v>
      </c>
      <c r="E27" s="35" t="s">
        <v>76</v>
      </c>
      <c r="F27" s="22" t="s">
        <v>75</v>
      </c>
      <c r="G27" s="61">
        <v>3</v>
      </c>
      <c r="H27" s="98">
        <v>2.7</v>
      </c>
      <c r="I27" s="98"/>
      <c r="J27" s="98">
        <v>2</v>
      </c>
      <c r="K27" s="76">
        <v>2.6</v>
      </c>
      <c r="L27" s="107">
        <v>2.7</v>
      </c>
      <c r="M27" s="98"/>
      <c r="N27" s="98">
        <v>2.2666666666666666</v>
      </c>
      <c r="O27" s="98">
        <v>2.6666699999999999</v>
      </c>
      <c r="P27" s="98">
        <v>3</v>
      </c>
      <c r="Q27" s="98">
        <v>3</v>
      </c>
      <c r="R27" s="98"/>
      <c r="S27" s="98">
        <v>3</v>
      </c>
      <c r="T27" s="98">
        <v>2.1538461538461537</v>
      </c>
      <c r="U27" s="101">
        <v>2.75</v>
      </c>
      <c r="V27" s="107">
        <v>2.75</v>
      </c>
      <c r="W27" s="98">
        <v>2.6</v>
      </c>
      <c r="X27" s="107">
        <v>2.1</v>
      </c>
      <c r="Y27" s="107">
        <v>3</v>
      </c>
      <c r="Z27" s="98">
        <v>2.6</v>
      </c>
      <c r="AA27" s="98">
        <v>2.6</v>
      </c>
      <c r="AB27" s="101">
        <v>2</v>
      </c>
      <c r="AC27" s="166">
        <f>SUM(H27:AB27)/21</f>
        <v>2.2136753724053726</v>
      </c>
      <c r="AD27" s="79"/>
    </row>
    <row r="28" spans="2:33" ht="51" x14ac:dyDescent="0.25">
      <c r="B28" s="31"/>
      <c r="C28" s="40"/>
      <c r="D28" s="71"/>
      <c r="E28" s="87" t="s">
        <v>233</v>
      </c>
      <c r="F28" s="7"/>
      <c r="G28" s="68">
        <f>SUM(G18:G27)</f>
        <v>48</v>
      </c>
      <c r="H28" s="143">
        <f>SUM(H18:H27)</f>
        <v>40.599999999999994</v>
      </c>
      <c r="I28" s="143">
        <f t="shared" ref="I28:AB28" si="6">SUM(I18:I27)</f>
        <v>0</v>
      </c>
      <c r="J28" s="143">
        <f t="shared" si="6"/>
        <v>42</v>
      </c>
      <c r="K28" s="143">
        <f t="shared" si="6"/>
        <v>29.400000000000002</v>
      </c>
      <c r="L28" s="143">
        <f t="shared" si="6"/>
        <v>43</v>
      </c>
      <c r="M28" s="143">
        <v>35</v>
      </c>
      <c r="N28" s="143">
        <v>37.200000000000003</v>
      </c>
      <c r="O28" s="143">
        <f t="shared" si="6"/>
        <v>36.333339999999993</v>
      </c>
      <c r="P28" s="143">
        <f t="shared" si="6"/>
        <v>40.799999999999997</v>
      </c>
      <c r="Q28" s="143">
        <f t="shared" si="6"/>
        <v>36</v>
      </c>
      <c r="R28" s="143">
        <v>40.142859999999999</v>
      </c>
      <c r="S28" s="143">
        <f t="shared" si="6"/>
        <v>43</v>
      </c>
      <c r="T28" s="143">
        <f t="shared" si="6"/>
        <v>36.46153846153846</v>
      </c>
      <c r="U28" s="143">
        <f t="shared" si="6"/>
        <v>36.5</v>
      </c>
      <c r="V28" s="143">
        <f t="shared" si="6"/>
        <v>37.65</v>
      </c>
      <c r="W28" s="143">
        <f t="shared" si="6"/>
        <v>39.250000000000007</v>
      </c>
      <c r="X28" s="143">
        <f t="shared" si="6"/>
        <v>33.699999999999996</v>
      </c>
      <c r="Y28" s="143">
        <f t="shared" si="6"/>
        <v>35.299999999999997</v>
      </c>
      <c r="Z28" s="143">
        <f t="shared" si="6"/>
        <v>36.5</v>
      </c>
      <c r="AA28" s="143">
        <f t="shared" si="6"/>
        <v>39.500000000000007</v>
      </c>
      <c r="AB28" s="143">
        <f t="shared" si="6"/>
        <v>30.9</v>
      </c>
      <c r="AC28" s="180">
        <f>SUM(H28:AB28)/21</f>
        <v>35.677987545787538</v>
      </c>
      <c r="AD28" s="80"/>
    </row>
    <row r="29" spans="2:33" ht="51" x14ac:dyDescent="0.25">
      <c r="B29" s="174"/>
      <c r="C29" s="175"/>
      <c r="D29" s="176"/>
      <c r="E29" s="162" t="s">
        <v>274</v>
      </c>
      <c r="F29" s="177"/>
      <c r="G29" s="178"/>
      <c r="H29" s="165">
        <f>H28/48</f>
        <v>0.84583333333333321</v>
      </c>
      <c r="I29" s="165">
        <f t="shared" ref="I29:AC29" si="7">I28/48</f>
        <v>0</v>
      </c>
      <c r="J29" s="165">
        <f t="shared" si="7"/>
        <v>0.875</v>
      </c>
      <c r="K29" s="165">
        <f t="shared" si="7"/>
        <v>0.61250000000000004</v>
      </c>
      <c r="L29" s="165">
        <f t="shared" si="7"/>
        <v>0.89583333333333337</v>
      </c>
      <c r="M29" s="165">
        <f t="shared" si="7"/>
        <v>0.72916666666666663</v>
      </c>
      <c r="N29" s="165">
        <f t="shared" si="7"/>
        <v>0.77500000000000002</v>
      </c>
      <c r="O29" s="165">
        <f t="shared" si="7"/>
        <v>0.75694458333333314</v>
      </c>
      <c r="P29" s="165">
        <f t="shared" si="7"/>
        <v>0.85</v>
      </c>
      <c r="Q29" s="165">
        <f t="shared" si="7"/>
        <v>0.75</v>
      </c>
      <c r="R29" s="165">
        <f t="shared" si="7"/>
        <v>0.83630958333333327</v>
      </c>
      <c r="S29" s="165">
        <f t="shared" si="7"/>
        <v>0.89583333333333337</v>
      </c>
      <c r="T29" s="165">
        <f t="shared" si="7"/>
        <v>0.75961538461538458</v>
      </c>
      <c r="U29" s="165">
        <f t="shared" si="7"/>
        <v>0.76041666666666663</v>
      </c>
      <c r="V29" s="165">
        <f t="shared" si="7"/>
        <v>0.78437499999999993</v>
      </c>
      <c r="W29" s="165">
        <f t="shared" si="7"/>
        <v>0.81770833333333348</v>
      </c>
      <c r="X29" s="165">
        <f t="shared" si="7"/>
        <v>0.70208333333333328</v>
      </c>
      <c r="Y29" s="165">
        <f t="shared" si="7"/>
        <v>0.73541666666666661</v>
      </c>
      <c r="Z29" s="165">
        <f t="shared" si="7"/>
        <v>0.76041666666666663</v>
      </c>
      <c r="AA29" s="165">
        <f t="shared" si="7"/>
        <v>0.82291666666666685</v>
      </c>
      <c r="AB29" s="165">
        <f t="shared" si="7"/>
        <v>0.64374999999999993</v>
      </c>
      <c r="AC29" s="165">
        <f t="shared" si="7"/>
        <v>0.74329140720390707</v>
      </c>
      <c r="AD29" s="80"/>
    </row>
    <row r="30" spans="2:33" ht="23.25" thickBot="1" x14ac:dyDescent="0.35">
      <c r="B30" s="232" t="s">
        <v>106</v>
      </c>
      <c r="C30" s="233"/>
      <c r="D30" s="233"/>
      <c r="E30" s="233"/>
      <c r="F30" s="233"/>
      <c r="G30" s="234"/>
      <c r="H30" s="65"/>
      <c r="I30" s="65"/>
      <c r="J30" s="65"/>
      <c r="K30" s="65"/>
      <c r="L30" s="106"/>
      <c r="M30" s="65"/>
      <c r="N30" s="65"/>
      <c r="O30" s="65"/>
      <c r="P30" s="65"/>
      <c r="Q30" s="65"/>
      <c r="R30" s="65"/>
      <c r="S30" s="65"/>
      <c r="T30" s="65"/>
      <c r="U30" s="99"/>
      <c r="V30" s="106"/>
      <c r="W30" s="65"/>
      <c r="X30" s="106"/>
      <c r="Y30" s="106"/>
      <c r="Z30" s="65"/>
      <c r="AA30" s="65"/>
      <c r="AB30" s="99"/>
      <c r="AC30" s="68"/>
      <c r="AD30" s="79"/>
    </row>
    <row r="31" spans="2:33" ht="45.75" thickBot="1" x14ac:dyDescent="0.3">
      <c r="B31" s="16" t="s">
        <v>82</v>
      </c>
      <c r="C31" s="3" t="s">
        <v>83</v>
      </c>
      <c r="D31" s="26" t="s">
        <v>89</v>
      </c>
      <c r="E31" s="28" t="s">
        <v>93</v>
      </c>
      <c r="F31" s="11" t="s">
        <v>18</v>
      </c>
      <c r="G31" s="60">
        <v>3</v>
      </c>
      <c r="H31" s="65">
        <v>3</v>
      </c>
      <c r="I31" s="65"/>
      <c r="J31" s="65">
        <v>2</v>
      </c>
      <c r="K31" s="66">
        <v>0.8</v>
      </c>
      <c r="L31" s="106">
        <v>3</v>
      </c>
      <c r="M31" s="65"/>
      <c r="N31" s="65">
        <v>1.2</v>
      </c>
      <c r="O31" s="65">
        <v>0.66666999999999998</v>
      </c>
      <c r="P31" s="65">
        <v>1.7</v>
      </c>
      <c r="Q31" s="65">
        <v>3</v>
      </c>
      <c r="R31" s="65"/>
      <c r="S31" s="65">
        <v>3</v>
      </c>
      <c r="T31" s="65">
        <v>2.1538461538461537</v>
      </c>
      <c r="U31" s="99">
        <v>2</v>
      </c>
      <c r="V31" s="106">
        <v>1.6</v>
      </c>
      <c r="W31" s="65">
        <v>2.4500000000000002</v>
      </c>
      <c r="X31" s="106">
        <v>2.6</v>
      </c>
      <c r="Y31" s="106">
        <v>0.26</v>
      </c>
      <c r="Z31" s="65">
        <v>1</v>
      </c>
      <c r="AA31" s="65">
        <v>0.4</v>
      </c>
      <c r="AB31" s="99">
        <v>2.1</v>
      </c>
      <c r="AC31" s="166">
        <f>SUM(H31:AB31)/21</f>
        <v>1.5681198168498169</v>
      </c>
      <c r="AD31" s="79"/>
    </row>
    <row r="32" spans="2:33" ht="90.75" thickBot="1" x14ac:dyDescent="0.3">
      <c r="B32" s="16" t="s">
        <v>77</v>
      </c>
      <c r="C32" s="4" t="s">
        <v>84</v>
      </c>
      <c r="D32" s="27" t="s">
        <v>89</v>
      </c>
      <c r="E32" s="30" t="s">
        <v>94</v>
      </c>
      <c r="F32" s="7" t="s">
        <v>96</v>
      </c>
      <c r="G32" s="60">
        <v>4</v>
      </c>
      <c r="H32" s="65">
        <v>4</v>
      </c>
      <c r="I32" s="65"/>
      <c r="J32" s="65">
        <v>2</v>
      </c>
      <c r="K32" s="66">
        <v>0.9</v>
      </c>
      <c r="L32" s="106">
        <v>4</v>
      </c>
      <c r="M32" s="65"/>
      <c r="N32" s="65">
        <v>1.3333333333333333</v>
      </c>
      <c r="O32" s="65">
        <v>1</v>
      </c>
      <c r="P32" s="65">
        <v>2.2999999999999998</v>
      </c>
      <c r="Q32" s="65">
        <v>4</v>
      </c>
      <c r="R32" s="65"/>
      <c r="S32" s="65">
        <v>4</v>
      </c>
      <c r="T32" s="65">
        <v>2.3846153846153846</v>
      </c>
      <c r="U32" s="99">
        <v>3</v>
      </c>
      <c r="V32" s="106">
        <v>1.9</v>
      </c>
      <c r="W32" s="65">
        <v>2.9</v>
      </c>
      <c r="X32" s="106">
        <v>3.5</v>
      </c>
      <c r="Y32" s="106">
        <v>0.34</v>
      </c>
      <c r="Z32" s="65">
        <v>1.4</v>
      </c>
      <c r="AA32" s="65">
        <v>0.4</v>
      </c>
      <c r="AB32" s="99">
        <v>2.4</v>
      </c>
      <c r="AC32" s="166">
        <f t="shared" ref="AC32:AC54" si="8">SUM(H32:AB32)/21</f>
        <v>1.9884737484737482</v>
      </c>
      <c r="AD32" s="79"/>
    </row>
    <row r="33" spans="2:30" ht="75.75" thickBot="1" x14ac:dyDescent="0.3">
      <c r="B33" s="16" t="s">
        <v>78</v>
      </c>
      <c r="C33" s="3" t="s">
        <v>85</v>
      </c>
      <c r="D33" s="15" t="s">
        <v>13</v>
      </c>
      <c r="E33" s="24" t="s">
        <v>95</v>
      </c>
      <c r="F33" s="22" t="s">
        <v>98</v>
      </c>
      <c r="G33" s="61">
        <v>3</v>
      </c>
      <c r="H33" s="65">
        <v>2.8</v>
      </c>
      <c r="I33" s="65"/>
      <c r="J33" s="65">
        <v>1</v>
      </c>
      <c r="K33" s="76">
        <v>0.8</v>
      </c>
      <c r="L33" s="106">
        <v>2.7</v>
      </c>
      <c r="M33" s="65"/>
      <c r="N33" s="65">
        <v>1.2</v>
      </c>
      <c r="O33" s="65">
        <v>0.83333000000000002</v>
      </c>
      <c r="P33" s="65">
        <v>1.7</v>
      </c>
      <c r="Q33" s="65">
        <v>2</v>
      </c>
      <c r="R33" s="65"/>
      <c r="S33" s="65">
        <v>3</v>
      </c>
      <c r="T33" s="65">
        <v>1.7692307692307692</v>
      </c>
      <c r="U33" s="99">
        <v>2</v>
      </c>
      <c r="V33" s="106">
        <v>1.3</v>
      </c>
      <c r="W33" s="65">
        <v>1.9</v>
      </c>
      <c r="X33" s="106">
        <v>2.2000000000000002</v>
      </c>
      <c r="Y33" s="106">
        <v>0.26</v>
      </c>
      <c r="Z33" s="65">
        <v>1.4</v>
      </c>
      <c r="AA33" s="65">
        <v>0.3</v>
      </c>
      <c r="AB33" s="99">
        <v>1.7</v>
      </c>
      <c r="AC33" s="166">
        <f t="shared" si="8"/>
        <v>1.3744076556776557</v>
      </c>
      <c r="AD33" s="79"/>
    </row>
    <row r="34" spans="2:30" ht="105.75" thickBot="1" x14ac:dyDescent="0.3">
      <c r="B34" s="16" t="s">
        <v>79</v>
      </c>
      <c r="C34" s="27" t="s">
        <v>86</v>
      </c>
      <c r="D34" s="6" t="s">
        <v>90</v>
      </c>
      <c r="E34" s="28" t="s">
        <v>97</v>
      </c>
      <c r="F34" s="22" t="s">
        <v>99</v>
      </c>
      <c r="G34" s="61">
        <v>3</v>
      </c>
      <c r="H34" s="65">
        <v>2.8</v>
      </c>
      <c r="I34" s="65"/>
      <c r="J34" s="65">
        <v>1</v>
      </c>
      <c r="K34" s="76">
        <v>0.7</v>
      </c>
      <c r="L34" s="106">
        <v>2</v>
      </c>
      <c r="M34" s="65"/>
      <c r="N34" s="65">
        <v>0.8</v>
      </c>
      <c r="O34" s="65">
        <v>0.66666999999999998</v>
      </c>
      <c r="P34" s="65">
        <v>1.1000000000000001</v>
      </c>
      <c r="Q34" s="65">
        <v>1</v>
      </c>
      <c r="R34" s="65"/>
      <c r="S34" s="65">
        <v>2</v>
      </c>
      <c r="T34" s="65">
        <v>1.5384615384615385</v>
      </c>
      <c r="U34" s="99">
        <v>3</v>
      </c>
      <c r="V34" s="106">
        <v>1.3</v>
      </c>
      <c r="W34" s="65">
        <v>2.0499999999999998</v>
      </c>
      <c r="X34" s="106">
        <v>2.2999999999999998</v>
      </c>
      <c r="Y34" s="106">
        <v>0.26</v>
      </c>
      <c r="Z34" s="65">
        <v>1</v>
      </c>
      <c r="AA34" s="65">
        <v>0.4</v>
      </c>
      <c r="AB34" s="99">
        <v>1.9</v>
      </c>
      <c r="AC34" s="166">
        <f t="shared" si="8"/>
        <v>1.229291978021978</v>
      </c>
      <c r="AD34" s="79"/>
    </row>
    <row r="35" spans="2:30" ht="151.5" customHeight="1" x14ac:dyDescent="0.25">
      <c r="B35" s="16" t="s">
        <v>80</v>
      </c>
      <c r="C35" s="37" t="s">
        <v>87</v>
      </c>
      <c r="D35" s="38" t="s">
        <v>92</v>
      </c>
      <c r="E35" s="55" t="s">
        <v>101</v>
      </c>
      <c r="F35" s="7" t="s">
        <v>100</v>
      </c>
      <c r="G35" s="60">
        <v>4</v>
      </c>
      <c r="H35" s="65">
        <v>3.9</v>
      </c>
      <c r="I35" s="65"/>
      <c r="J35" s="65">
        <v>2</v>
      </c>
      <c r="K35" s="66">
        <v>2.5</v>
      </c>
      <c r="L35" s="106">
        <v>4</v>
      </c>
      <c r="M35" s="65"/>
      <c r="N35" s="65">
        <v>2.0666666666666669</v>
      </c>
      <c r="O35" s="65">
        <v>2</v>
      </c>
      <c r="P35" s="65">
        <v>4.5999999999999996</v>
      </c>
      <c r="Q35" s="65">
        <v>4</v>
      </c>
      <c r="R35" s="65"/>
      <c r="S35" s="65">
        <v>4</v>
      </c>
      <c r="T35" s="65">
        <v>3.2307692307692308</v>
      </c>
      <c r="U35" s="99">
        <v>0.75</v>
      </c>
      <c r="V35" s="106">
        <v>1.8</v>
      </c>
      <c r="W35" s="65">
        <v>2.5</v>
      </c>
      <c r="X35" s="106">
        <v>3.1</v>
      </c>
      <c r="Y35" s="106">
        <v>0.34</v>
      </c>
      <c r="Z35" s="65">
        <v>2.7</v>
      </c>
      <c r="AA35" s="65">
        <v>0.4</v>
      </c>
      <c r="AB35" s="99">
        <v>3.2</v>
      </c>
      <c r="AC35" s="166">
        <f t="shared" si="8"/>
        <v>2.2422588522588529</v>
      </c>
      <c r="AD35" s="79"/>
    </row>
    <row r="36" spans="2:30" ht="330.75" x14ac:dyDescent="0.25">
      <c r="B36" s="36" t="s">
        <v>81</v>
      </c>
      <c r="C36" s="6" t="s">
        <v>88</v>
      </c>
      <c r="D36" s="40" t="s">
        <v>91</v>
      </c>
      <c r="E36" s="39" t="s">
        <v>102</v>
      </c>
      <c r="F36" s="7" t="s">
        <v>103</v>
      </c>
      <c r="G36" s="60">
        <v>5</v>
      </c>
      <c r="H36" s="65">
        <v>5</v>
      </c>
      <c r="I36" s="65"/>
      <c r="J36" s="65">
        <v>3</v>
      </c>
      <c r="K36" s="66">
        <v>1.5</v>
      </c>
      <c r="L36" s="106">
        <v>4</v>
      </c>
      <c r="M36" s="65"/>
      <c r="N36" s="65">
        <v>1.4666666666666666</v>
      </c>
      <c r="O36" s="65">
        <v>2</v>
      </c>
      <c r="P36" s="65">
        <v>2</v>
      </c>
      <c r="Q36" s="65">
        <v>4</v>
      </c>
      <c r="R36" s="65"/>
      <c r="S36" s="65">
        <v>5</v>
      </c>
      <c r="T36" s="65">
        <v>3.5384615384615383</v>
      </c>
      <c r="U36" s="99">
        <v>1.75</v>
      </c>
      <c r="V36" s="106">
        <v>2.1</v>
      </c>
      <c r="W36" s="65">
        <v>3.35</v>
      </c>
      <c r="X36" s="106">
        <v>3.8</v>
      </c>
      <c r="Y36" s="106">
        <v>0.43</v>
      </c>
      <c r="Z36" s="65">
        <v>2.5</v>
      </c>
      <c r="AA36" s="65">
        <v>0.7</v>
      </c>
      <c r="AB36" s="99">
        <v>3.9</v>
      </c>
      <c r="AC36" s="166">
        <f t="shared" si="8"/>
        <v>2.382625152625153</v>
      </c>
      <c r="AD36" s="79"/>
    </row>
    <row r="37" spans="2:30" ht="51" x14ac:dyDescent="0.25">
      <c r="B37" s="16"/>
      <c r="C37" s="6"/>
      <c r="D37" s="40"/>
      <c r="E37" s="87" t="s">
        <v>233</v>
      </c>
      <c r="F37" s="7"/>
      <c r="G37" s="68">
        <f t="shared" ref="G37:L37" si="9">SUM(G31:G36)</f>
        <v>22</v>
      </c>
      <c r="H37" s="142">
        <f t="shared" si="9"/>
        <v>21.5</v>
      </c>
      <c r="I37" s="142">
        <f t="shared" si="9"/>
        <v>0</v>
      </c>
      <c r="J37" s="142">
        <f t="shared" si="9"/>
        <v>11</v>
      </c>
      <c r="K37" s="142">
        <f t="shared" si="9"/>
        <v>7.2</v>
      </c>
      <c r="L37" s="142">
        <f t="shared" si="9"/>
        <v>19.7</v>
      </c>
      <c r="M37" s="142">
        <v>17.3</v>
      </c>
      <c r="N37" s="142">
        <v>8.0333000000000006</v>
      </c>
      <c r="O37" s="142">
        <f>SUM(O31:O36)</f>
        <v>7.1666699999999999</v>
      </c>
      <c r="P37" s="142">
        <f>SUM(P31:P36)</f>
        <v>13.4</v>
      </c>
      <c r="Q37" s="142">
        <f>SUM(Q31:Q36)</f>
        <v>18</v>
      </c>
      <c r="R37" s="142">
        <v>10</v>
      </c>
      <c r="S37" s="142">
        <f t="shared" ref="S37:AB37" si="10">SUM(S31:S36)</f>
        <v>21</v>
      </c>
      <c r="T37" s="142">
        <f t="shared" si="10"/>
        <v>14.615384615384615</v>
      </c>
      <c r="U37" s="142">
        <f t="shared" si="10"/>
        <v>12.5</v>
      </c>
      <c r="V37" s="142">
        <f t="shared" si="10"/>
        <v>10</v>
      </c>
      <c r="W37" s="142">
        <f t="shared" si="10"/>
        <v>15.15</v>
      </c>
      <c r="X37" s="142">
        <f t="shared" si="10"/>
        <v>17.5</v>
      </c>
      <c r="Y37" s="142">
        <f t="shared" si="10"/>
        <v>1.8900000000000001</v>
      </c>
      <c r="Z37" s="142">
        <f t="shared" si="10"/>
        <v>10</v>
      </c>
      <c r="AA37" s="142">
        <f t="shared" si="10"/>
        <v>2.5999999999999996</v>
      </c>
      <c r="AB37" s="142">
        <f t="shared" si="10"/>
        <v>15.200000000000001</v>
      </c>
      <c r="AC37" s="167">
        <f t="shared" si="8"/>
        <v>12.083588315018314</v>
      </c>
      <c r="AD37" s="81"/>
    </row>
    <row r="38" spans="2:30" ht="51" x14ac:dyDescent="0.25">
      <c r="B38" s="36"/>
      <c r="C38" s="168"/>
      <c r="D38" s="169"/>
      <c r="E38" s="162" t="s">
        <v>274</v>
      </c>
      <c r="F38" s="170"/>
      <c r="G38" s="171"/>
      <c r="H38" s="181">
        <f>H37/22</f>
        <v>0.97727272727272729</v>
      </c>
      <c r="I38" s="181">
        <f t="shared" ref="I38:AC38" si="11">I37/22</f>
        <v>0</v>
      </c>
      <c r="J38" s="181">
        <f t="shared" si="11"/>
        <v>0.5</v>
      </c>
      <c r="K38" s="181">
        <f t="shared" si="11"/>
        <v>0.32727272727272727</v>
      </c>
      <c r="L38" s="181">
        <f t="shared" si="11"/>
        <v>0.89545454545454539</v>
      </c>
      <c r="M38" s="181">
        <f t="shared" si="11"/>
        <v>0.78636363636363638</v>
      </c>
      <c r="N38" s="181">
        <f t="shared" si="11"/>
        <v>0.36515000000000003</v>
      </c>
      <c r="O38" s="181">
        <f t="shared" si="11"/>
        <v>0.32575772727272728</v>
      </c>
      <c r="P38" s="181">
        <f t="shared" si="11"/>
        <v>0.60909090909090913</v>
      </c>
      <c r="Q38" s="181">
        <f t="shared" si="11"/>
        <v>0.81818181818181823</v>
      </c>
      <c r="R38" s="181">
        <f t="shared" si="11"/>
        <v>0.45454545454545453</v>
      </c>
      <c r="S38" s="181">
        <f t="shared" si="11"/>
        <v>0.95454545454545459</v>
      </c>
      <c r="T38" s="181">
        <f t="shared" si="11"/>
        <v>0.66433566433566427</v>
      </c>
      <c r="U38" s="181">
        <f t="shared" si="11"/>
        <v>0.56818181818181823</v>
      </c>
      <c r="V38" s="181">
        <f t="shared" si="11"/>
        <v>0.45454545454545453</v>
      </c>
      <c r="W38" s="181">
        <f t="shared" si="11"/>
        <v>0.6886363636363636</v>
      </c>
      <c r="X38" s="181">
        <f t="shared" si="11"/>
        <v>0.79545454545454541</v>
      </c>
      <c r="Y38" s="181">
        <f t="shared" si="11"/>
        <v>8.5909090909090921E-2</v>
      </c>
      <c r="Z38" s="181">
        <f t="shared" si="11"/>
        <v>0.45454545454545453</v>
      </c>
      <c r="AA38" s="181">
        <f t="shared" si="11"/>
        <v>0.11818181818181817</v>
      </c>
      <c r="AB38" s="181">
        <f t="shared" si="11"/>
        <v>0.69090909090909092</v>
      </c>
      <c r="AC38" s="181">
        <f t="shared" si="11"/>
        <v>0.54925401431901433</v>
      </c>
      <c r="AD38" s="81"/>
    </row>
    <row r="39" spans="2:30" ht="23.25" thickBot="1" x14ac:dyDescent="0.35">
      <c r="B39" s="223" t="s">
        <v>105</v>
      </c>
      <c r="C39" s="213"/>
      <c r="D39" s="213"/>
      <c r="E39" s="213"/>
      <c r="F39" s="213"/>
      <c r="G39" s="213"/>
      <c r="H39" s="65"/>
      <c r="I39" s="65"/>
      <c r="J39" s="65"/>
      <c r="K39" s="65"/>
      <c r="L39" s="106"/>
      <c r="M39" s="65"/>
      <c r="N39" s="65"/>
      <c r="O39" s="65"/>
      <c r="P39" s="65"/>
      <c r="Q39" s="65"/>
      <c r="R39" s="65"/>
      <c r="S39" s="65"/>
      <c r="T39" s="65"/>
      <c r="U39" s="99"/>
      <c r="V39" s="106"/>
      <c r="W39" s="65"/>
      <c r="X39" s="106"/>
      <c r="Y39" s="106"/>
      <c r="Z39" s="65"/>
      <c r="AA39" s="65"/>
      <c r="AB39" s="99"/>
      <c r="AC39" s="83"/>
      <c r="AD39" s="79"/>
    </row>
    <row r="40" spans="2:30" ht="315.75" thickBot="1" x14ac:dyDescent="0.3">
      <c r="B40" s="16" t="s">
        <v>104</v>
      </c>
      <c r="C40" s="19" t="s">
        <v>110</v>
      </c>
      <c r="D40" s="43" t="s">
        <v>119</v>
      </c>
      <c r="E40" s="28" t="s">
        <v>120</v>
      </c>
      <c r="F40" s="22" t="s">
        <v>121</v>
      </c>
      <c r="G40" s="60">
        <v>3</v>
      </c>
      <c r="H40" s="65">
        <v>2.6</v>
      </c>
      <c r="I40" s="65"/>
      <c r="J40" s="65">
        <v>3</v>
      </c>
      <c r="K40" s="76">
        <v>1.8</v>
      </c>
      <c r="L40" s="106">
        <v>2</v>
      </c>
      <c r="M40" s="65"/>
      <c r="N40" s="65">
        <v>3</v>
      </c>
      <c r="O40" s="65">
        <v>3</v>
      </c>
      <c r="P40" s="65">
        <v>2.7</v>
      </c>
      <c r="Q40" s="65">
        <v>2</v>
      </c>
      <c r="R40" s="65"/>
      <c r="S40" s="65">
        <v>3</v>
      </c>
      <c r="T40" s="65">
        <v>2.1538461538461537</v>
      </c>
      <c r="U40" s="99">
        <v>2</v>
      </c>
      <c r="V40" s="106">
        <v>2.4</v>
      </c>
      <c r="W40" s="65">
        <v>2.5499999999999998</v>
      </c>
      <c r="X40" s="106">
        <v>2.5</v>
      </c>
      <c r="Y40" s="106">
        <v>3</v>
      </c>
      <c r="Z40" s="65">
        <v>2.7</v>
      </c>
      <c r="AA40" s="65">
        <v>2.2999999999999998</v>
      </c>
      <c r="AB40" s="99">
        <v>2</v>
      </c>
      <c r="AC40" s="166">
        <f t="shared" si="8"/>
        <v>2.1287545787545787</v>
      </c>
      <c r="AD40" s="79"/>
    </row>
    <row r="41" spans="2:30" ht="210.75" thickBot="1" x14ac:dyDescent="0.3">
      <c r="B41" s="16" t="s">
        <v>111</v>
      </c>
      <c r="C41" s="6" t="s">
        <v>115</v>
      </c>
      <c r="D41" s="41" t="s">
        <v>122</v>
      </c>
      <c r="E41" s="24" t="s">
        <v>123</v>
      </c>
      <c r="F41" s="7" t="s">
        <v>124</v>
      </c>
      <c r="G41" s="60">
        <v>4</v>
      </c>
      <c r="H41" s="65">
        <v>3.9</v>
      </c>
      <c r="I41" s="65"/>
      <c r="J41" s="65">
        <v>4</v>
      </c>
      <c r="K41" s="66">
        <v>2.8</v>
      </c>
      <c r="L41" s="106">
        <v>2.7</v>
      </c>
      <c r="M41" s="65"/>
      <c r="N41" s="65">
        <v>3.6</v>
      </c>
      <c r="O41" s="65">
        <v>4</v>
      </c>
      <c r="P41" s="65">
        <v>3.9</v>
      </c>
      <c r="Q41" s="65">
        <v>4</v>
      </c>
      <c r="R41" s="65"/>
      <c r="S41" s="65">
        <v>4</v>
      </c>
      <c r="T41" s="65">
        <v>3.5384615384615383</v>
      </c>
      <c r="U41" s="99">
        <v>4</v>
      </c>
      <c r="V41" s="106">
        <v>3.7</v>
      </c>
      <c r="W41" s="65">
        <v>3.65</v>
      </c>
      <c r="X41" s="106">
        <v>3.7</v>
      </c>
      <c r="Y41" s="106">
        <v>4</v>
      </c>
      <c r="Z41" s="65">
        <v>3.9</v>
      </c>
      <c r="AA41" s="65">
        <v>3.4</v>
      </c>
      <c r="AB41" s="99">
        <v>2.7</v>
      </c>
      <c r="AC41" s="166">
        <f t="shared" si="8"/>
        <v>3.1184981684981685</v>
      </c>
      <c r="AD41" s="79"/>
    </row>
    <row r="42" spans="2:30" ht="90.75" thickBot="1" x14ac:dyDescent="0.3">
      <c r="B42" s="16" t="s">
        <v>112</v>
      </c>
      <c r="C42" s="3" t="s">
        <v>116</v>
      </c>
      <c r="D42" s="42" t="s">
        <v>125</v>
      </c>
      <c r="E42" s="29" t="s">
        <v>126</v>
      </c>
      <c r="F42" s="22" t="s">
        <v>127</v>
      </c>
      <c r="G42" s="61">
        <v>3</v>
      </c>
      <c r="H42" s="65">
        <v>2.8</v>
      </c>
      <c r="I42" s="65"/>
      <c r="J42" s="65">
        <v>3</v>
      </c>
      <c r="K42" s="76">
        <v>1.5</v>
      </c>
      <c r="L42" s="106">
        <v>3</v>
      </c>
      <c r="M42" s="65"/>
      <c r="N42" s="65">
        <v>2.8666666666666667</v>
      </c>
      <c r="O42" s="65">
        <v>1.3333299999999999</v>
      </c>
      <c r="P42" s="65">
        <v>2.6</v>
      </c>
      <c r="Q42" s="65">
        <v>2</v>
      </c>
      <c r="R42" s="65"/>
      <c r="S42" s="65">
        <v>3</v>
      </c>
      <c r="T42" s="65">
        <v>2.1538461538461537</v>
      </c>
      <c r="U42" s="99">
        <v>2.25</v>
      </c>
      <c r="V42" s="106">
        <v>1.9</v>
      </c>
      <c r="W42" s="65">
        <v>2.6</v>
      </c>
      <c r="X42" s="106">
        <v>1.9</v>
      </c>
      <c r="Y42" s="106">
        <v>0.65200000000000002</v>
      </c>
      <c r="Z42" s="65">
        <v>2.6</v>
      </c>
      <c r="AA42" s="65">
        <v>2.7</v>
      </c>
      <c r="AB42" s="99">
        <v>2.1</v>
      </c>
      <c r="AC42" s="166">
        <f t="shared" si="8"/>
        <v>1.9502782295482299</v>
      </c>
      <c r="AD42" s="79"/>
    </row>
    <row r="43" spans="2:30" ht="90.75" thickBot="1" x14ac:dyDescent="0.3">
      <c r="B43" s="16" t="s">
        <v>113</v>
      </c>
      <c r="C43" s="4" t="s">
        <v>117</v>
      </c>
      <c r="D43" s="43" t="s">
        <v>128</v>
      </c>
      <c r="E43" s="30" t="s">
        <v>131</v>
      </c>
      <c r="F43" s="7" t="s">
        <v>130</v>
      </c>
      <c r="G43" s="60">
        <v>5</v>
      </c>
      <c r="H43" s="65">
        <v>4.3</v>
      </c>
      <c r="I43" s="65"/>
      <c r="J43" s="65">
        <v>5</v>
      </c>
      <c r="K43" s="66">
        <v>2.7</v>
      </c>
      <c r="L43" s="106">
        <v>4.7</v>
      </c>
      <c r="M43" s="65"/>
      <c r="N43" s="65">
        <v>4.9333333333333336</v>
      </c>
      <c r="O43" s="65">
        <v>5</v>
      </c>
      <c r="P43" s="65">
        <v>2.1</v>
      </c>
      <c r="Q43" s="65">
        <v>5</v>
      </c>
      <c r="R43" s="65"/>
      <c r="S43" s="65">
        <v>5</v>
      </c>
      <c r="T43" s="65">
        <v>3.6923076923076925</v>
      </c>
      <c r="U43" s="99">
        <v>4</v>
      </c>
      <c r="V43" s="106">
        <v>3.4</v>
      </c>
      <c r="W43" s="65">
        <v>3</v>
      </c>
      <c r="X43" s="106">
        <v>3.3</v>
      </c>
      <c r="Y43" s="106">
        <v>0.86</v>
      </c>
      <c r="Z43" s="65">
        <v>2</v>
      </c>
      <c r="AA43" s="65">
        <v>4.5999999999999996</v>
      </c>
      <c r="AB43" s="99">
        <v>3.2</v>
      </c>
      <c r="AC43" s="166">
        <f t="shared" si="8"/>
        <v>3.1802686202686203</v>
      </c>
      <c r="AD43" s="79"/>
    </row>
    <row r="44" spans="2:30" ht="285" x14ac:dyDescent="0.25">
      <c r="B44" s="20" t="s">
        <v>114</v>
      </c>
      <c r="C44" s="18" t="s">
        <v>118</v>
      </c>
      <c r="D44" s="44" t="s">
        <v>129</v>
      </c>
      <c r="E44" s="56" t="s">
        <v>132</v>
      </c>
      <c r="F44" s="22" t="s">
        <v>133</v>
      </c>
      <c r="G44" s="61">
        <v>4</v>
      </c>
      <c r="H44" s="98">
        <v>3.8</v>
      </c>
      <c r="I44" s="98"/>
      <c r="J44" s="98">
        <v>4</v>
      </c>
      <c r="K44" s="76">
        <v>2</v>
      </c>
      <c r="L44" s="107">
        <v>3</v>
      </c>
      <c r="M44" s="98"/>
      <c r="N44" s="98">
        <v>4.0333333333333332</v>
      </c>
      <c r="O44" s="98">
        <v>4</v>
      </c>
      <c r="P44" s="98">
        <v>3.7</v>
      </c>
      <c r="Q44" s="98">
        <v>2</v>
      </c>
      <c r="R44" s="98"/>
      <c r="S44" s="98">
        <v>2</v>
      </c>
      <c r="T44" s="98">
        <v>3.2307692307692308</v>
      </c>
      <c r="U44" s="101">
        <v>3</v>
      </c>
      <c r="V44" s="107">
        <v>3.3</v>
      </c>
      <c r="W44" s="98">
        <v>3.65</v>
      </c>
      <c r="X44" s="107">
        <v>3.6</v>
      </c>
      <c r="Y44" s="107">
        <v>4</v>
      </c>
      <c r="Z44" s="98">
        <v>3.5</v>
      </c>
      <c r="AA44" s="98">
        <v>3.6</v>
      </c>
      <c r="AB44" s="101">
        <v>2.6</v>
      </c>
      <c r="AC44" s="166">
        <f t="shared" si="8"/>
        <v>2.8101953601953604</v>
      </c>
      <c r="AD44" s="79"/>
    </row>
    <row r="45" spans="2:30" ht="26.25" customHeight="1" x14ac:dyDescent="0.35">
      <c r="B45" s="16"/>
      <c r="C45" s="6"/>
      <c r="D45" s="72"/>
      <c r="E45" s="88" t="s">
        <v>233</v>
      </c>
      <c r="F45" s="7"/>
      <c r="G45" s="68">
        <f>SUM(G40:G44)</f>
        <v>19</v>
      </c>
      <c r="H45" s="142">
        <f>SUM(H40:H44)</f>
        <v>17.400000000000002</v>
      </c>
      <c r="I45" s="142">
        <f t="shared" ref="I45:AB45" si="12">SUM(I40:I44)</f>
        <v>0</v>
      </c>
      <c r="J45" s="142">
        <f t="shared" si="12"/>
        <v>19</v>
      </c>
      <c r="K45" s="142">
        <f t="shared" si="12"/>
        <v>10.8</v>
      </c>
      <c r="L45" s="142">
        <f t="shared" si="12"/>
        <v>15.4</v>
      </c>
      <c r="M45" s="142">
        <v>12.2</v>
      </c>
      <c r="N45" s="142">
        <v>18.2</v>
      </c>
      <c r="O45" s="142">
        <f t="shared" si="12"/>
        <v>17.33333</v>
      </c>
      <c r="P45" s="142">
        <f t="shared" si="12"/>
        <v>15</v>
      </c>
      <c r="Q45" s="142">
        <f t="shared" si="12"/>
        <v>15</v>
      </c>
      <c r="R45" s="142">
        <v>17.857140000000001</v>
      </c>
      <c r="S45" s="142">
        <f t="shared" si="12"/>
        <v>17</v>
      </c>
      <c r="T45" s="142">
        <f t="shared" si="12"/>
        <v>14.769230769230766</v>
      </c>
      <c r="U45" s="142">
        <f t="shared" si="12"/>
        <v>15.25</v>
      </c>
      <c r="V45" s="142">
        <f t="shared" si="12"/>
        <v>14.7</v>
      </c>
      <c r="W45" s="142">
        <f t="shared" si="12"/>
        <v>15.45</v>
      </c>
      <c r="X45" s="142">
        <f t="shared" si="12"/>
        <v>14.999999999999998</v>
      </c>
      <c r="Y45" s="142">
        <f t="shared" si="12"/>
        <v>12.512</v>
      </c>
      <c r="Z45" s="142">
        <f t="shared" si="12"/>
        <v>14.7</v>
      </c>
      <c r="AA45" s="142">
        <f t="shared" si="12"/>
        <v>16.599999999999998</v>
      </c>
      <c r="AB45" s="142">
        <f t="shared" si="12"/>
        <v>12.6</v>
      </c>
      <c r="AC45" s="167">
        <f t="shared" si="8"/>
        <v>14.608176227106227</v>
      </c>
      <c r="AD45" s="80"/>
    </row>
    <row r="46" spans="2:30" ht="63" customHeight="1" x14ac:dyDescent="0.25">
      <c r="B46" s="36"/>
      <c r="C46" s="168"/>
      <c r="D46" s="179"/>
      <c r="E46" s="162" t="s">
        <v>274</v>
      </c>
      <c r="F46" s="170"/>
      <c r="G46" s="173"/>
      <c r="H46" s="181">
        <f>H45/19</f>
        <v>0.9157894736842106</v>
      </c>
      <c r="I46" s="181">
        <f t="shared" ref="I46:AC46" si="13">I45/19</f>
        <v>0</v>
      </c>
      <c r="J46" s="181">
        <f t="shared" si="13"/>
        <v>1</v>
      </c>
      <c r="K46" s="181">
        <f t="shared" si="13"/>
        <v>0.56842105263157894</v>
      </c>
      <c r="L46" s="181">
        <f t="shared" si="13"/>
        <v>0.81052631578947365</v>
      </c>
      <c r="M46" s="181">
        <f t="shared" si="13"/>
        <v>0.64210526315789473</v>
      </c>
      <c r="N46" s="181">
        <f t="shared" si="13"/>
        <v>0.95789473684210524</v>
      </c>
      <c r="O46" s="181">
        <f t="shared" si="13"/>
        <v>0.91228052631578949</v>
      </c>
      <c r="P46" s="181">
        <f t="shared" si="13"/>
        <v>0.78947368421052633</v>
      </c>
      <c r="Q46" s="181">
        <f t="shared" si="13"/>
        <v>0.78947368421052633</v>
      </c>
      <c r="R46" s="181">
        <f t="shared" si="13"/>
        <v>0.93984947368421057</v>
      </c>
      <c r="S46" s="181">
        <f t="shared" si="13"/>
        <v>0.89473684210526316</v>
      </c>
      <c r="T46" s="181">
        <f t="shared" si="13"/>
        <v>0.77732793522267196</v>
      </c>
      <c r="U46" s="181">
        <f t="shared" si="13"/>
        <v>0.80263157894736847</v>
      </c>
      <c r="V46" s="181">
        <f t="shared" si="13"/>
        <v>0.77368421052631575</v>
      </c>
      <c r="W46" s="181">
        <f t="shared" si="13"/>
        <v>0.81315789473684208</v>
      </c>
      <c r="X46" s="181">
        <f t="shared" si="13"/>
        <v>0.78947368421052622</v>
      </c>
      <c r="Y46" s="181">
        <f t="shared" si="13"/>
        <v>0.65852631578947374</v>
      </c>
      <c r="Z46" s="181">
        <f t="shared" si="13"/>
        <v>0.77368421052631575</v>
      </c>
      <c r="AA46" s="181">
        <f t="shared" si="13"/>
        <v>0.87368421052631573</v>
      </c>
      <c r="AB46" s="181">
        <f t="shared" si="13"/>
        <v>0.66315789473684206</v>
      </c>
      <c r="AC46" s="181">
        <f t="shared" si="13"/>
        <v>0.76885138037401202</v>
      </c>
      <c r="AD46" s="80"/>
    </row>
    <row r="47" spans="2:30" ht="22.5" x14ac:dyDescent="0.3">
      <c r="B47" s="223" t="s">
        <v>134</v>
      </c>
      <c r="C47" s="213"/>
      <c r="D47" s="213"/>
      <c r="E47" s="213"/>
      <c r="F47" s="213"/>
      <c r="G47" s="224"/>
      <c r="H47" s="65"/>
      <c r="I47" s="65"/>
      <c r="J47" s="65"/>
      <c r="K47" s="65"/>
      <c r="L47" s="106"/>
      <c r="M47" s="65"/>
      <c r="N47" s="65"/>
      <c r="O47" s="65"/>
      <c r="P47" s="65"/>
      <c r="Q47" s="65"/>
      <c r="R47" s="65"/>
      <c r="S47" s="65"/>
      <c r="T47" s="65"/>
      <c r="U47" s="99"/>
      <c r="V47" s="106"/>
      <c r="W47" s="65"/>
      <c r="X47" s="106"/>
      <c r="Y47" s="106"/>
      <c r="Z47" s="65"/>
      <c r="AA47" s="65"/>
      <c r="AB47" s="99"/>
      <c r="AC47" s="83"/>
      <c r="AD47" s="79"/>
    </row>
    <row r="48" spans="2:30" ht="210" x14ac:dyDescent="0.25">
      <c r="B48" s="227" t="s">
        <v>135</v>
      </c>
      <c r="C48" s="225" t="s">
        <v>136</v>
      </c>
      <c r="D48" s="46" t="s">
        <v>119</v>
      </c>
      <c r="E48" s="28" t="s">
        <v>139</v>
      </c>
      <c r="F48" s="7" t="s">
        <v>137</v>
      </c>
      <c r="G48" s="60">
        <v>3</v>
      </c>
      <c r="H48" s="65">
        <v>2.8</v>
      </c>
      <c r="I48" s="65"/>
      <c r="J48" s="65">
        <v>3</v>
      </c>
      <c r="K48" s="66">
        <v>2.1</v>
      </c>
      <c r="L48" s="106">
        <v>3</v>
      </c>
      <c r="M48" s="65"/>
      <c r="N48" s="65">
        <v>5.56</v>
      </c>
      <c r="O48" s="65">
        <v>3</v>
      </c>
      <c r="P48" s="65">
        <v>3</v>
      </c>
      <c r="Q48" s="65">
        <v>1</v>
      </c>
      <c r="R48" s="65"/>
      <c r="S48" s="65">
        <v>0</v>
      </c>
      <c r="T48" s="65">
        <v>2.2999999999999998</v>
      </c>
      <c r="U48" s="99">
        <v>2.5</v>
      </c>
      <c r="V48" s="106">
        <v>2.75</v>
      </c>
      <c r="W48" s="65">
        <v>2.65</v>
      </c>
      <c r="X48" s="106">
        <v>2.7</v>
      </c>
      <c r="Y48" s="106">
        <v>3</v>
      </c>
      <c r="Z48" s="65">
        <v>2.7</v>
      </c>
      <c r="AA48" s="65">
        <v>2.9</v>
      </c>
      <c r="AB48" s="99">
        <v>2.2999999999999998</v>
      </c>
      <c r="AC48" s="166">
        <f t="shared" si="8"/>
        <v>2.2504761904761907</v>
      </c>
      <c r="AD48" s="79"/>
    </row>
    <row r="49" spans="2:30" ht="90.75" thickBot="1" x14ac:dyDescent="0.3">
      <c r="B49" s="228"/>
      <c r="C49" s="226"/>
      <c r="D49" s="46" t="s">
        <v>138</v>
      </c>
      <c r="E49" s="24" t="s">
        <v>140</v>
      </c>
      <c r="F49" s="7" t="s">
        <v>209</v>
      </c>
      <c r="G49" s="60">
        <v>3</v>
      </c>
      <c r="H49" s="65">
        <v>2.7</v>
      </c>
      <c r="I49" s="65"/>
      <c r="J49" s="65">
        <v>3</v>
      </c>
      <c r="K49" s="66">
        <v>1.9</v>
      </c>
      <c r="L49" s="106">
        <v>2</v>
      </c>
      <c r="M49" s="65"/>
      <c r="N49" s="65"/>
      <c r="O49" s="65">
        <v>2.6666699999999999</v>
      </c>
      <c r="P49" s="65">
        <v>2.9</v>
      </c>
      <c r="Q49" s="65">
        <v>2</v>
      </c>
      <c r="R49" s="65"/>
      <c r="S49" s="65">
        <v>2</v>
      </c>
      <c r="T49" s="65">
        <v>2.23</v>
      </c>
      <c r="U49" s="99">
        <v>2</v>
      </c>
      <c r="V49" s="106">
        <v>2.2000000000000002</v>
      </c>
      <c r="W49" s="65">
        <v>2.2999999999999998</v>
      </c>
      <c r="X49" s="106">
        <v>2.7</v>
      </c>
      <c r="Y49" s="106"/>
      <c r="Z49" s="65">
        <v>2.9</v>
      </c>
      <c r="AA49" s="65">
        <v>2.9</v>
      </c>
      <c r="AB49" s="99">
        <v>2.4</v>
      </c>
      <c r="AC49" s="166">
        <f t="shared" si="8"/>
        <v>1.847460476190476</v>
      </c>
      <c r="AD49" s="79"/>
    </row>
    <row r="50" spans="2:30" ht="315.75" thickBot="1" x14ac:dyDescent="0.3">
      <c r="B50" s="31" t="s">
        <v>143</v>
      </c>
      <c r="C50" s="47" t="s">
        <v>141</v>
      </c>
      <c r="D50" s="49" t="s">
        <v>142</v>
      </c>
      <c r="E50" s="28" t="s">
        <v>144</v>
      </c>
      <c r="F50" s="7" t="s">
        <v>145</v>
      </c>
      <c r="G50" s="60">
        <v>3</v>
      </c>
      <c r="H50" s="65">
        <v>2.9</v>
      </c>
      <c r="I50" s="65"/>
      <c r="J50" s="65">
        <v>3</v>
      </c>
      <c r="K50" s="66">
        <v>2</v>
      </c>
      <c r="L50" s="106">
        <v>3</v>
      </c>
      <c r="M50" s="65"/>
      <c r="N50" s="65">
        <v>3</v>
      </c>
      <c r="O50" s="65">
        <v>3</v>
      </c>
      <c r="P50" s="65">
        <v>3</v>
      </c>
      <c r="Q50" s="65">
        <v>3</v>
      </c>
      <c r="R50" s="65"/>
      <c r="S50" s="65">
        <v>3</v>
      </c>
      <c r="T50" s="65">
        <v>2.69</v>
      </c>
      <c r="U50" s="99">
        <v>3</v>
      </c>
      <c r="V50" s="106">
        <v>2.75</v>
      </c>
      <c r="W50" s="65">
        <v>2.8</v>
      </c>
      <c r="X50" s="106">
        <v>2.7</v>
      </c>
      <c r="Y50" s="106">
        <v>3</v>
      </c>
      <c r="Z50" s="65">
        <v>2.7</v>
      </c>
      <c r="AA50" s="65">
        <v>2.4</v>
      </c>
      <c r="AB50" s="99">
        <v>3</v>
      </c>
      <c r="AC50" s="166">
        <f t="shared" si="8"/>
        <v>2.4257142857142862</v>
      </c>
      <c r="AD50" s="79"/>
    </row>
    <row r="51" spans="2:30" ht="195.75" thickBot="1" x14ac:dyDescent="0.3">
      <c r="B51" s="46" t="s">
        <v>146</v>
      </c>
      <c r="C51" s="47" t="s">
        <v>147</v>
      </c>
      <c r="D51" s="49" t="s">
        <v>148</v>
      </c>
      <c r="E51" s="28" t="s">
        <v>149</v>
      </c>
      <c r="F51" s="7" t="s">
        <v>150</v>
      </c>
      <c r="G51" s="60">
        <v>4</v>
      </c>
      <c r="H51" s="65">
        <v>3.5</v>
      </c>
      <c r="I51" s="65"/>
      <c r="J51" s="65">
        <v>4</v>
      </c>
      <c r="K51" s="66">
        <v>2.8</v>
      </c>
      <c r="L51" s="106">
        <v>3</v>
      </c>
      <c r="M51" s="65"/>
      <c r="N51" s="65">
        <v>3.26</v>
      </c>
      <c r="O51" s="65">
        <v>3.5</v>
      </c>
      <c r="P51" s="65">
        <v>3.6</v>
      </c>
      <c r="Q51" s="65">
        <v>2</v>
      </c>
      <c r="R51" s="65"/>
      <c r="S51" s="65">
        <v>1</v>
      </c>
      <c r="T51" s="65">
        <v>3.46</v>
      </c>
      <c r="U51" s="99">
        <v>2</v>
      </c>
      <c r="V51" s="106">
        <v>3.4</v>
      </c>
      <c r="W51" s="65">
        <v>3.7</v>
      </c>
      <c r="X51" s="106">
        <v>3.6</v>
      </c>
      <c r="Y51" s="106">
        <v>4</v>
      </c>
      <c r="Z51" s="65">
        <v>3.6</v>
      </c>
      <c r="AA51" s="65">
        <v>3.7</v>
      </c>
      <c r="AB51" s="99">
        <v>3</v>
      </c>
      <c r="AC51" s="166">
        <f t="shared" si="8"/>
        <v>2.7200000000000006</v>
      </c>
      <c r="AD51" s="79"/>
    </row>
    <row r="52" spans="2:30" ht="374.25" customHeight="1" thickBot="1" x14ac:dyDescent="0.3">
      <c r="B52" s="5" t="s">
        <v>151</v>
      </c>
      <c r="C52" s="50" t="s">
        <v>152</v>
      </c>
      <c r="D52" s="50" t="s">
        <v>153</v>
      </c>
      <c r="E52" s="57" t="s">
        <v>154</v>
      </c>
      <c r="F52" s="22" t="s">
        <v>155</v>
      </c>
      <c r="G52" s="61">
        <v>8</v>
      </c>
      <c r="H52" s="65">
        <v>7.3</v>
      </c>
      <c r="I52" s="65"/>
      <c r="J52" s="65">
        <v>7</v>
      </c>
      <c r="K52" s="76">
        <v>6.6</v>
      </c>
      <c r="L52" s="106">
        <v>7</v>
      </c>
      <c r="M52" s="65"/>
      <c r="N52" s="65">
        <v>7.26</v>
      </c>
      <c r="O52" s="65">
        <v>7.1666699999999999</v>
      </c>
      <c r="P52" s="65">
        <v>6.9</v>
      </c>
      <c r="Q52" s="65">
        <v>7</v>
      </c>
      <c r="R52" s="65"/>
      <c r="S52" s="65">
        <v>7</v>
      </c>
      <c r="T52" s="65">
        <v>7</v>
      </c>
      <c r="U52" s="99">
        <v>7</v>
      </c>
      <c r="V52" s="106">
        <v>7.4</v>
      </c>
      <c r="W52" s="65">
        <v>7.6</v>
      </c>
      <c r="X52" s="106">
        <v>6.7</v>
      </c>
      <c r="Y52" s="106">
        <v>8</v>
      </c>
      <c r="Z52" s="65">
        <v>7.6</v>
      </c>
      <c r="AA52" s="65">
        <v>7.6</v>
      </c>
      <c r="AB52" s="99">
        <v>6.3</v>
      </c>
      <c r="AC52" s="166">
        <f t="shared" si="8"/>
        <v>6.1155557142857129</v>
      </c>
      <c r="AD52" s="79"/>
    </row>
    <row r="53" spans="2:30" ht="150.75" thickBot="1" x14ac:dyDescent="0.3">
      <c r="B53" s="46" t="s">
        <v>156</v>
      </c>
      <c r="C53" s="47" t="s">
        <v>157</v>
      </c>
      <c r="D53" s="49" t="s">
        <v>158</v>
      </c>
      <c r="E53" s="30" t="s">
        <v>159</v>
      </c>
      <c r="F53" s="7" t="s">
        <v>75</v>
      </c>
      <c r="G53" s="60">
        <v>3</v>
      </c>
      <c r="H53" s="65">
        <v>2.9</v>
      </c>
      <c r="I53" s="65"/>
      <c r="J53" s="65">
        <v>3</v>
      </c>
      <c r="K53" s="66">
        <v>2</v>
      </c>
      <c r="L53" s="106">
        <v>2</v>
      </c>
      <c r="M53" s="65"/>
      <c r="N53" s="65">
        <v>2.7</v>
      </c>
      <c r="O53" s="65">
        <v>3</v>
      </c>
      <c r="P53" s="65">
        <v>2.7</v>
      </c>
      <c r="Q53" s="65">
        <v>2</v>
      </c>
      <c r="R53" s="65"/>
      <c r="S53" s="65">
        <v>3</v>
      </c>
      <c r="T53" s="65">
        <v>2.69</v>
      </c>
      <c r="U53" s="99">
        <v>3</v>
      </c>
      <c r="V53" s="106">
        <v>2.75</v>
      </c>
      <c r="W53" s="65">
        <v>2.7</v>
      </c>
      <c r="X53" s="106">
        <v>3</v>
      </c>
      <c r="Y53" s="106">
        <v>0.39</v>
      </c>
      <c r="Z53" s="65">
        <v>3</v>
      </c>
      <c r="AA53" s="65">
        <v>3</v>
      </c>
      <c r="AB53" s="99">
        <v>1.6</v>
      </c>
      <c r="AC53" s="166">
        <f t="shared" si="8"/>
        <v>2.1633333333333336</v>
      </c>
      <c r="AD53" s="79"/>
    </row>
    <row r="54" spans="2:30" ht="165" customHeight="1" thickBot="1" x14ac:dyDescent="0.3">
      <c r="B54" s="46" t="s">
        <v>160</v>
      </c>
      <c r="C54" s="47" t="s">
        <v>161</v>
      </c>
      <c r="D54" s="49" t="s">
        <v>162</v>
      </c>
      <c r="E54" s="28" t="s">
        <v>163</v>
      </c>
      <c r="F54" s="7" t="s">
        <v>164</v>
      </c>
      <c r="G54" s="60">
        <v>3</v>
      </c>
      <c r="H54" s="65">
        <v>2.2999999999999998</v>
      </c>
      <c r="I54" s="65"/>
      <c r="J54" s="65">
        <v>2</v>
      </c>
      <c r="K54" s="66">
        <v>2.2000000000000002</v>
      </c>
      <c r="L54" s="106">
        <v>3</v>
      </c>
      <c r="M54" s="65"/>
      <c r="N54" s="65">
        <v>2.2599999999999998</v>
      </c>
      <c r="O54" s="65">
        <v>1.8333299999999999</v>
      </c>
      <c r="P54" s="65">
        <v>2.4</v>
      </c>
      <c r="Q54" s="65">
        <v>1</v>
      </c>
      <c r="R54" s="65"/>
      <c r="S54" s="65">
        <v>1</v>
      </c>
      <c r="T54" s="65">
        <v>1.92</v>
      </c>
      <c r="U54" s="99">
        <v>2.25</v>
      </c>
      <c r="V54" s="106">
        <v>2.5</v>
      </c>
      <c r="W54" s="65">
        <v>1.4</v>
      </c>
      <c r="X54" s="106">
        <v>1.1000000000000001</v>
      </c>
      <c r="Y54" s="106">
        <v>0</v>
      </c>
      <c r="Z54" s="65">
        <v>1.4</v>
      </c>
      <c r="AA54" s="65">
        <v>2.1</v>
      </c>
      <c r="AB54" s="99">
        <v>1</v>
      </c>
      <c r="AC54" s="166">
        <f t="shared" si="8"/>
        <v>1.5077776190476191</v>
      </c>
      <c r="AD54" s="79"/>
    </row>
    <row r="55" spans="2:30" ht="30.75" thickBot="1" x14ac:dyDescent="0.3">
      <c r="B55" s="46" t="s">
        <v>165</v>
      </c>
      <c r="C55" s="47" t="s">
        <v>166</v>
      </c>
      <c r="D55" s="48" t="s">
        <v>167</v>
      </c>
      <c r="E55" s="214" t="s">
        <v>168</v>
      </c>
      <c r="F55" s="217" t="s">
        <v>169</v>
      </c>
      <c r="G55" s="220">
        <v>10</v>
      </c>
      <c r="H55" s="199">
        <v>9.1999999999999993</v>
      </c>
      <c r="I55" s="199"/>
      <c r="J55" s="199">
        <v>9</v>
      </c>
      <c r="K55" s="207">
        <v>6.9</v>
      </c>
      <c r="L55" s="203">
        <v>7</v>
      </c>
      <c r="M55" s="199"/>
      <c r="N55" s="199">
        <v>8.36</v>
      </c>
      <c r="O55" s="199">
        <v>9.3333300000000001</v>
      </c>
      <c r="P55" s="199">
        <v>9.4</v>
      </c>
      <c r="Q55" s="199">
        <v>8</v>
      </c>
      <c r="R55" s="199"/>
      <c r="S55" s="199">
        <v>10</v>
      </c>
      <c r="T55" s="199">
        <v>8</v>
      </c>
      <c r="U55" s="237">
        <v>8</v>
      </c>
      <c r="V55" s="203">
        <v>8.25</v>
      </c>
      <c r="W55" s="199">
        <v>9.15</v>
      </c>
      <c r="X55" s="203">
        <v>8.9</v>
      </c>
      <c r="Y55" s="203">
        <v>10</v>
      </c>
      <c r="Z55" s="199">
        <v>9.1999999999999993</v>
      </c>
      <c r="AA55" s="199">
        <v>9.6999999999999993</v>
      </c>
      <c r="AB55" s="237">
        <v>7.3</v>
      </c>
      <c r="AC55" s="238">
        <f>SUM(H55:AB57)/21</f>
        <v>7.4139680952380953</v>
      </c>
      <c r="AD55" s="239"/>
    </row>
    <row r="56" spans="2:30" ht="409.5" customHeight="1" x14ac:dyDescent="0.25">
      <c r="B56" s="230"/>
      <c r="C56" s="231"/>
      <c r="D56" s="231"/>
      <c r="E56" s="215"/>
      <c r="F56" s="218"/>
      <c r="G56" s="221"/>
      <c r="H56" s="200"/>
      <c r="I56" s="200"/>
      <c r="J56" s="200"/>
      <c r="K56" s="208"/>
      <c r="L56" s="204"/>
      <c r="M56" s="206"/>
      <c r="N56" s="200"/>
      <c r="O56" s="200"/>
      <c r="P56" s="200"/>
      <c r="Q56" s="200"/>
      <c r="R56" s="200"/>
      <c r="S56" s="206"/>
      <c r="T56" s="200"/>
      <c r="U56" s="200"/>
      <c r="V56" s="210"/>
      <c r="W56" s="200"/>
      <c r="X56" s="204"/>
      <c r="Y56" s="204"/>
      <c r="Z56" s="200"/>
      <c r="AA56" s="206"/>
      <c r="AB56" s="200"/>
      <c r="AC56" s="238"/>
      <c r="AD56" s="239"/>
    </row>
    <row r="57" spans="2:30" ht="84" customHeight="1" x14ac:dyDescent="0.25">
      <c r="B57" s="219"/>
      <c r="C57" s="219"/>
      <c r="D57" s="219"/>
      <c r="E57" s="216"/>
      <c r="F57" s="219"/>
      <c r="G57" s="222"/>
      <c r="H57" s="201"/>
      <c r="I57" s="202"/>
      <c r="J57" s="202"/>
      <c r="K57" s="209"/>
      <c r="L57" s="205"/>
      <c r="M57" s="201"/>
      <c r="N57" s="202"/>
      <c r="O57" s="202"/>
      <c r="P57" s="201"/>
      <c r="Q57" s="202"/>
      <c r="R57" s="202"/>
      <c r="S57" s="202"/>
      <c r="T57" s="202"/>
      <c r="U57" s="201"/>
      <c r="V57" s="211"/>
      <c r="W57" s="201"/>
      <c r="X57" s="211"/>
      <c r="Y57" s="205"/>
      <c r="Z57" s="202"/>
      <c r="AA57" s="202"/>
      <c r="AB57" s="209"/>
      <c r="AC57" s="238"/>
      <c r="AD57" s="239"/>
    </row>
    <row r="58" spans="2:30" ht="52.5" customHeight="1" x14ac:dyDescent="0.35">
      <c r="B58" s="73"/>
      <c r="C58" s="73"/>
      <c r="D58" s="73"/>
      <c r="E58" s="88" t="s">
        <v>233</v>
      </c>
      <c r="F58" s="73"/>
      <c r="G58" s="74">
        <f>SUM(G48:G57)</f>
        <v>37</v>
      </c>
      <c r="H58" s="141">
        <f>SUM(H48:H57)</f>
        <v>33.599999999999994</v>
      </c>
      <c r="I58" s="141">
        <f t="shared" ref="I58:AB58" si="14">SUM(I48:I57)</f>
        <v>0</v>
      </c>
      <c r="J58" s="141">
        <f t="shared" si="14"/>
        <v>34</v>
      </c>
      <c r="K58" s="141">
        <f t="shared" si="14"/>
        <v>26.5</v>
      </c>
      <c r="L58" s="141">
        <f t="shared" si="14"/>
        <v>30</v>
      </c>
      <c r="M58" s="141">
        <v>27.2</v>
      </c>
      <c r="N58" s="141">
        <v>32.299999999999997</v>
      </c>
      <c r="O58" s="141">
        <f t="shared" si="14"/>
        <v>33.5</v>
      </c>
      <c r="P58" s="141">
        <f t="shared" si="14"/>
        <v>33.9</v>
      </c>
      <c r="Q58" s="141">
        <f t="shared" si="14"/>
        <v>26</v>
      </c>
      <c r="R58" s="141">
        <v>33.714289999999998</v>
      </c>
      <c r="S58" s="141">
        <f t="shared" si="14"/>
        <v>27</v>
      </c>
      <c r="T58" s="141">
        <f t="shared" si="14"/>
        <v>30.29</v>
      </c>
      <c r="U58" s="141">
        <f t="shared" si="14"/>
        <v>29.75</v>
      </c>
      <c r="V58" s="141">
        <f t="shared" si="14"/>
        <v>32</v>
      </c>
      <c r="W58" s="141">
        <f t="shared" si="14"/>
        <v>32.299999999999997</v>
      </c>
      <c r="X58" s="141">
        <f t="shared" si="14"/>
        <v>31.400000000000006</v>
      </c>
      <c r="Y58" s="141">
        <f t="shared" si="14"/>
        <v>28.39</v>
      </c>
      <c r="Z58" s="141">
        <f t="shared" si="14"/>
        <v>33.099999999999994</v>
      </c>
      <c r="AA58" s="141">
        <f t="shared" si="14"/>
        <v>34.299999999999997</v>
      </c>
      <c r="AB58" s="141">
        <f t="shared" si="14"/>
        <v>26.900000000000002</v>
      </c>
      <c r="AC58" s="186">
        <f>SUM(H58:AB58)/21</f>
        <v>29.340204285714282</v>
      </c>
      <c r="AD58" s="82"/>
    </row>
    <row r="59" spans="2:30" ht="52.5" customHeight="1" x14ac:dyDescent="0.25">
      <c r="B59" s="182"/>
      <c r="C59" s="183"/>
      <c r="D59" s="183"/>
      <c r="E59" s="162" t="s">
        <v>274</v>
      </c>
      <c r="F59" s="183"/>
      <c r="G59" s="184"/>
      <c r="H59" s="185">
        <f>H58/37</f>
        <v>0.90810810810810794</v>
      </c>
      <c r="I59" s="185">
        <f t="shared" ref="I59:AC59" si="15">I58/37</f>
        <v>0</v>
      </c>
      <c r="J59" s="185">
        <f t="shared" si="15"/>
        <v>0.91891891891891897</v>
      </c>
      <c r="K59" s="185">
        <f t="shared" si="15"/>
        <v>0.71621621621621623</v>
      </c>
      <c r="L59" s="185">
        <f t="shared" si="15"/>
        <v>0.81081081081081086</v>
      </c>
      <c r="M59" s="185">
        <f t="shared" si="15"/>
        <v>0.73513513513513506</v>
      </c>
      <c r="N59" s="185">
        <f t="shared" si="15"/>
        <v>0.87297297297297294</v>
      </c>
      <c r="O59" s="185">
        <f t="shared" si="15"/>
        <v>0.90540540540540537</v>
      </c>
      <c r="P59" s="185">
        <f t="shared" si="15"/>
        <v>0.91621621621621618</v>
      </c>
      <c r="Q59" s="185">
        <f t="shared" si="15"/>
        <v>0.70270270270270274</v>
      </c>
      <c r="R59" s="185">
        <f t="shared" si="15"/>
        <v>0.91119702702702698</v>
      </c>
      <c r="S59" s="185">
        <f t="shared" si="15"/>
        <v>0.72972972972972971</v>
      </c>
      <c r="T59" s="185">
        <f t="shared" si="15"/>
        <v>0.81864864864864861</v>
      </c>
      <c r="U59" s="185">
        <f t="shared" si="15"/>
        <v>0.80405405405405406</v>
      </c>
      <c r="V59" s="185">
        <f t="shared" si="15"/>
        <v>0.86486486486486491</v>
      </c>
      <c r="W59" s="185">
        <f t="shared" si="15"/>
        <v>0.87297297297297294</v>
      </c>
      <c r="X59" s="185">
        <f t="shared" si="15"/>
        <v>0.84864864864864875</v>
      </c>
      <c r="Y59" s="185">
        <f t="shared" si="15"/>
        <v>0.76729729729729734</v>
      </c>
      <c r="Z59" s="185">
        <f t="shared" si="15"/>
        <v>0.89459459459459445</v>
      </c>
      <c r="AA59" s="185">
        <f t="shared" si="15"/>
        <v>0.927027027027027</v>
      </c>
      <c r="AB59" s="185">
        <f t="shared" si="15"/>
        <v>0.72702702702702704</v>
      </c>
      <c r="AC59" s="185">
        <f t="shared" si="15"/>
        <v>0.79297849420849409</v>
      </c>
      <c r="AD59" s="82"/>
    </row>
    <row r="60" spans="2:30" ht="23.25" thickBot="1" x14ac:dyDescent="0.35">
      <c r="B60" s="212" t="s">
        <v>170</v>
      </c>
      <c r="C60" s="213"/>
      <c r="D60" s="213"/>
      <c r="E60" s="213"/>
      <c r="F60" s="213"/>
      <c r="G60" s="213"/>
      <c r="H60" s="65"/>
      <c r="I60" s="65"/>
      <c r="J60" s="65"/>
      <c r="K60" s="65"/>
      <c r="L60" s="106"/>
      <c r="M60" s="65"/>
      <c r="N60" s="65"/>
      <c r="O60" s="65"/>
      <c r="P60" s="65"/>
      <c r="Q60" s="65"/>
      <c r="R60" s="65"/>
      <c r="S60" s="65"/>
      <c r="T60" s="65"/>
      <c r="U60" s="99"/>
      <c r="V60" s="106"/>
      <c r="W60" s="65"/>
      <c r="X60" s="106"/>
      <c r="Y60" s="106"/>
      <c r="Z60" s="65"/>
      <c r="AA60" s="65"/>
      <c r="AB60" s="99"/>
      <c r="AC60" s="68"/>
      <c r="AD60" s="79"/>
    </row>
    <row r="61" spans="2:30" ht="342" customHeight="1" x14ac:dyDescent="0.25">
      <c r="B61" s="46" t="s">
        <v>171</v>
      </c>
      <c r="C61" s="50" t="s">
        <v>172</v>
      </c>
      <c r="D61" s="53" t="s">
        <v>173</v>
      </c>
      <c r="E61" s="64" t="s">
        <v>204</v>
      </c>
      <c r="F61" s="7" t="s">
        <v>174</v>
      </c>
      <c r="G61" s="60">
        <v>6</v>
      </c>
      <c r="H61" s="65">
        <v>5.9</v>
      </c>
      <c r="I61" s="65"/>
      <c r="J61" s="65">
        <v>6</v>
      </c>
      <c r="K61" s="66">
        <v>4.9000000000000004</v>
      </c>
      <c r="L61" s="106">
        <v>4.3</v>
      </c>
      <c r="M61" s="65"/>
      <c r="N61" s="65">
        <v>5.833333333333333</v>
      </c>
      <c r="O61" s="65">
        <v>6</v>
      </c>
      <c r="P61" s="65">
        <v>6</v>
      </c>
      <c r="Q61" s="65">
        <v>6</v>
      </c>
      <c r="R61" s="65"/>
      <c r="S61" s="65">
        <v>6</v>
      </c>
      <c r="T61" s="65">
        <v>5.3076923076923075</v>
      </c>
      <c r="U61" s="99">
        <v>6</v>
      </c>
      <c r="V61" s="106">
        <v>5.5</v>
      </c>
      <c r="W61" s="65">
        <v>5.65</v>
      </c>
      <c r="X61" s="106">
        <v>5.3</v>
      </c>
      <c r="Y61" s="106">
        <v>6</v>
      </c>
      <c r="Z61" s="65">
        <v>6</v>
      </c>
      <c r="AA61" s="65">
        <v>6</v>
      </c>
      <c r="AB61" s="99">
        <v>5.6</v>
      </c>
      <c r="AC61" s="166">
        <f>SUM(H61:AB61)/21</f>
        <v>4.8710012210012206</v>
      </c>
      <c r="AD61" s="79"/>
    </row>
    <row r="62" spans="2:30" ht="409.5" customHeight="1" x14ac:dyDescent="0.25">
      <c r="B62" s="46" t="s">
        <v>175</v>
      </c>
      <c r="C62" s="6" t="s">
        <v>176</v>
      </c>
      <c r="D62" s="52" t="s">
        <v>177</v>
      </c>
      <c r="E62" s="24" t="s">
        <v>178</v>
      </c>
      <c r="F62" s="7" t="s">
        <v>179</v>
      </c>
      <c r="G62" s="60">
        <v>5</v>
      </c>
      <c r="H62" s="65">
        <v>4.2</v>
      </c>
      <c r="I62" s="65"/>
      <c r="J62" s="65">
        <v>5</v>
      </c>
      <c r="K62" s="66">
        <v>2.9</v>
      </c>
      <c r="L62" s="106">
        <v>4</v>
      </c>
      <c r="M62" s="65"/>
      <c r="N62" s="65">
        <v>3.7</v>
      </c>
      <c r="O62" s="65">
        <v>4</v>
      </c>
      <c r="P62" s="65">
        <v>3.6</v>
      </c>
      <c r="Q62" s="65">
        <v>3</v>
      </c>
      <c r="R62" s="65"/>
      <c r="S62" s="65">
        <v>3</v>
      </c>
      <c r="T62" s="65">
        <v>3.8461538461538463</v>
      </c>
      <c r="U62" s="99">
        <v>5</v>
      </c>
      <c r="V62" s="106">
        <v>4</v>
      </c>
      <c r="W62" s="65">
        <v>4.05</v>
      </c>
      <c r="X62" s="106">
        <v>4.0999999999999996</v>
      </c>
      <c r="Y62" s="106">
        <v>5</v>
      </c>
      <c r="Z62" s="65">
        <v>4.7</v>
      </c>
      <c r="AA62" s="65">
        <v>4</v>
      </c>
      <c r="AB62" s="66">
        <v>4</v>
      </c>
      <c r="AC62" s="166">
        <f>SUM(H62:AB62)/21</f>
        <v>3.4331501831501834</v>
      </c>
      <c r="AD62" s="79"/>
    </row>
    <row r="63" spans="2:30" ht="240.75" thickBot="1" x14ac:dyDescent="0.3">
      <c r="B63" s="46" t="s">
        <v>180</v>
      </c>
      <c r="C63" s="46" t="s">
        <v>181</v>
      </c>
      <c r="D63" s="52" t="s">
        <v>182</v>
      </c>
      <c r="E63" s="24" t="s">
        <v>183</v>
      </c>
      <c r="F63" s="7" t="s">
        <v>184</v>
      </c>
      <c r="G63" s="60">
        <v>5</v>
      </c>
      <c r="H63" s="65">
        <v>4.8</v>
      </c>
      <c r="I63" s="65"/>
      <c r="J63" s="65">
        <v>5</v>
      </c>
      <c r="K63" s="66">
        <v>3.4</v>
      </c>
      <c r="L63" s="106">
        <v>4.3</v>
      </c>
      <c r="M63" s="65"/>
      <c r="N63" s="65">
        <v>3.4333333333333331</v>
      </c>
      <c r="O63" s="65">
        <v>3.5</v>
      </c>
      <c r="P63" s="65">
        <v>3.9</v>
      </c>
      <c r="Q63" s="65">
        <v>4</v>
      </c>
      <c r="R63" s="65"/>
      <c r="S63" s="65">
        <v>4</v>
      </c>
      <c r="T63" s="65">
        <v>3.6153846153846154</v>
      </c>
      <c r="U63" s="99">
        <v>3</v>
      </c>
      <c r="V63" s="106">
        <v>4.25</v>
      </c>
      <c r="W63" s="65">
        <v>4.4000000000000004</v>
      </c>
      <c r="X63" s="106">
        <v>4.0999999999999996</v>
      </c>
      <c r="Y63" s="106">
        <v>0</v>
      </c>
      <c r="Z63" s="65">
        <v>4</v>
      </c>
      <c r="AA63" s="65">
        <v>4.7</v>
      </c>
      <c r="AB63" s="99">
        <v>4.2</v>
      </c>
      <c r="AC63" s="166">
        <f>SUM(H63:AB63)/21</f>
        <v>3.2666056166056165</v>
      </c>
      <c r="AD63" s="79"/>
    </row>
    <row r="64" spans="2:30" ht="285.75" thickBot="1" x14ac:dyDescent="0.3">
      <c r="B64" s="46" t="s">
        <v>185</v>
      </c>
      <c r="C64" s="47" t="s">
        <v>186</v>
      </c>
      <c r="D64" s="18" t="s">
        <v>187</v>
      </c>
      <c r="E64" s="28" t="s">
        <v>188</v>
      </c>
      <c r="F64" s="7" t="s">
        <v>189</v>
      </c>
      <c r="G64" s="60">
        <v>6</v>
      </c>
      <c r="H64" s="65">
        <v>5.7</v>
      </c>
      <c r="I64" s="65"/>
      <c r="J64" s="65">
        <v>6</v>
      </c>
      <c r="K64" s="66">
        <v>4.2</v>
      </c>
      <c r="L64" s="106">
        <v>4.7</v>
      </c>
      <c r="M64" s="65"/>
      <c r="N64" s="65">
        <v>4.5333333333333332</v>
      </c>
      <c r="O64" s="65">
        <v>5.5</v>
      </c>
      <c r="P64" s="65">
        <v>5</v>
      </c>
      <c r="Q64" s="65">
        <v>5</v>
      </c>
      <c r="R64" s="65"/>
      <c r="S64" s="65">
        <v>4</v>
      </c>
      <c r="T64" s="65">
        <v>4.7692307692307692</v>
      </c>
      <c r="U64" s="99">
        <v>6</v>
      </c>
      <c r="V64" s="106">
        <v>5.25</v>
      </c>
      <c r="W64" s="65">
        <v>5.45</v>
      </c>
      <c r="X64" s="106">
        <v>5.2</v>
      </c>
      <c r="Y64" s="106">
        <v>0</v>
      </c>
      <c r="Z64" s="65">
        <v>5</v>
      </c>
      <c r="AA64" s="65">
        <v>4.7</v>
      </c>
      <c r="AB64" s="99">
        <v>3.3</v>
      </c>
      <c r="AC64" s="166">
        <f>SUM(H64:AB64)/21</f>
        <v>4.0144078144078144</v>
      </c>
      <c r="AD64" s="79"/>
    </row>
    <row r="65" spans="2:30" ht="120.75" thickBot="1" x14ac:dyDescent="0.3">
      <c r="B65" s="46" t="s">
        <v>190</v>
      </c>
      <c r="C65" s="18" t="s">
        <v>191</v>
      </c>
      <c r="D65" s="6" t="s">
        <v>192</v>
      </c>
      <c r="E65" s="28" t="s">
        <v>193</v>
      </c>
      <c r="F65" s="7" t="s">
        <v>194</v>
      </c>
      <c r="G65" s="60">
        <v>4</v>
      </c>
      <c r="H65" s="65">
        <v>0.8</v>
      </c>
      <c r="I65" s="65"/>
      <c r="J65" s="65">
        <v>2</v>
      </c>
      <c r="K65" s="66">
        <v>2</v>
      </c>
      <c r="L65" s="106">
        <v>2.7</v>
      </c>
      <c r="M65" s="65"/>
      <c r="N65" s="65">
        <v>0.6333333333333333</v>
      </c>
      <c r="O65" s="65">
        <v>3.5</v>
      </c>
      <c r="P65" s="65">
        <v>1.2</v>
      </c>
      <c r="Q65" s="65">
        <v>4</v>
      </c>
      <c r="R65" s="65"/>
      <c r="S65" s="65">
        <v>2</v>
      </c>
      <c r="T65" s="65">
        <v>1</v>
      </c>
      <c r="U65" s="99">
        <v>0</v>
      </c>
      <c r="V65" s="106">
        <v>0.7</v>
      </c>
      <c r="W65" s="65">
        <v>1</v>
      </c>
      <c r="X65" s="106">
        <v>1.2</v>
      </c>
      <c r="Y65" s="106">
        <v>0.86</v>
      </c>
      <c r="Z65" s="65">
        <v>1.7</v>
      </c>
      <c r="AA65" s="65">
        <v>2.1</v>
      </c>
      <c r="AB65" s="99">
        <v>1.3</v>
      </c>
      <c r="AC65" s="166">
        <f t="shared" ref="AC65:AC70" si="16">SUM(H65:AB65)/21</f>
        <v>1.3663492063492062</v>
      </c>
      <c r="AD65" s="79"/>
    </row>
    <row r="66" spans="2:30" ht="85.5" customHeight="1" x14ac:dyDescent="0.25">
      <c r="B66" s="46" t="s">
        <v>195</v>
      </c>
      <c r="C66" s="50" t="s">
        <v>196</v>
      </c>
      <c r="D66" s="53" t="s">
        <v>182</v>
      </c>
      <c r="E66" s="28" t="s">
        <v>197</v>
      </c>
      <c r="F66" s="7" t="s">
        <v>199</v>
      </c>
      <c r="G66" s="60">
        <v>4</v>
      </c>
      <c r="H66" s="65">
        <v>3.8</v>
      </c>
      <c r="I66" s="65"/>
      <c r="J66" s="65">
        <v>3</v>
      </c>
      <c r="K66" s="66">
        <v>3.1</v>
      </c>
      <c r="L66" s="106">
        <v>-2</v>
      </c>
      <c r="M66" s="65"/>
      <c r="N66" s="65">
        <v>3</v>
      </c>
      <c r="O66" s="65">
        <v>2</v>
      </c>
      <c r="P66" s="65">
        <v>4</v>
      </c>
      <c r="Q66" s="65">
        <v>-2</v>
      </c>
      <c r="R66" s="65"/>
      <c r="S66" s="65">
        <v>2</v>
      </c>
      <c r="T66" s="65">
        <v>3.6923076923076925</v>
      </c>
      <c r="U66" s="99">
        <v>4</v>
      </c>
      <c r="V66" s="106">
        <v>1.5</v>
      </c>
      <c r="W66" s="65">
        <v>-2.1</v>
      </c>
      <c r="X66" s="106">
        <v>3.3</v>
      </c>
      <c r="Y66" s="106">
        <v>0</v>
      </c>
      <c r="Z66" s="65">
        <v>1.6</v>
      </c>
      <c r="AA66" s="65">
        <v>4</v>
      </c>
      <c r="AB66" s="99">
        <v>3.3</v>
      </c>
      <c r="AC66" s="166">
        <f t="shared" si="16"/>
        <v>1.7234432234432235</v>
      </c>
      <c r="AD66" s="79"/>
    </row>
    <row r="67" spans="2:30" ht="75" x14ac:dyDescent="0.25">
      <c r="B67" s="46" t="s">
        <v>198</v>
      </c>
      <c r="C67" s="6" t="s">
        <v>200</v>
      </c>
      <c r="D67" s="52" t="s">
        <v>182</v>
      </c>
      <c r="E67" s="28" t="s">
        <v>201</v>
      </c>
      <c r="F67" s="6" t="s">
        <v>202</v>
      </c>
      <c r="G67" s="60">
        <v>2</v>
      </c>
      <c r="H67" s="65">
        <v>1.9</v>
      </c>
      <c r="I67" s="65"/>
      <c r="J67" s="65">
        <v>2</v>
      </c>
      <c r="K67" s="66">
        <v>1.7</v>
      </c>
      <c r="L67" s="106">
        <v>0.7</v>
      </c>
      <c r="M67" s="65"/>
      <c r="N67" s="65">
        <v>0.6</v>
      </c>
      <c r="O67" s="65">
        <v>1.3333299999999999</v>
      </c>
      <c r="P67" s="65">
        <v>2</v>
      </c>
      <c r="Q67" s="65">
        <v>-2</v>
      </c>
      <c r="R67" s="65"/>
      <c r="S67" s="65">
        <v>2</v>
      </c>
      <c r="T67" s="65">
        <v>1.9230769230769231</v>
      </c>
      <c r="U67" s="99">
        <v>2</v>
      </c>
      <c r="V67" s="106">
        <v>1</v>
      </c>
      <c r="W67" s="65">
        <v>1.4</v>
      </c>
      <c r="X67" s="106">
        <v>2</v>
      </c>
      <c r="Y67" s="106">
        <v>1.2</v>
      </c>
      <c r="Z67" s="65">
        <v>1.7</v>
      </c>
      <c r="AA67" s="65">
        <v>2</v>
      </c>
      <c r="AB67" s="99">
        <v>2</v>
      </c>
      <c r="AC67" s="166">
        <f t="shared" si="16"/>
        <v>1.2122098534798533</v>
      </c>
      <c r="AD67" s="79"/>
    </row>
    <row r="68" spans="2:30" ht="33" customHeight="1" x14ac:dyDescent="0.35">
      <c r="B68" s="46"/>
      <c r="C68" s="6"/>
      <c r="D68" s="52"/>
      <c r="E68" s="88" t="s">
        <v>233</v>
      </c>
      <c r="F68" s="108"/>
      <c r="G68" s="60">
        <f>SUM(G61:G67)</f>
        <v>32</v>
      </c>
      <c r="H68" s="140">
        <f>SUM(H61:H67)</f>
        <v>27.1</v>
      </c>
      <c r="I68" s="140">
        <f t="shared" ref="I68:AB68" si="17">SUM(I61:I67)</f>
        <v>0</v>
      </c>
      <c r="J68" s="140">
        <f t="shared" si="17"/>
        <v>29</v>
      </c>
      <c r="K68" s="140">
        <f t="shared" si="17"/>
        <v>22.200000000000003</v>
      </c>
      <c r="L68" s="140">
        <f t="shared" si="17"/>
        <v>18.7</v>
      </c>
      <c r="M68" s="140">
        <v>23.3</v>
      </c>
      <c r="N68" s="140">
        <v>21.867000000000001</v>
      </c>
      <c r="O68" s="140">
        <f t="shared" si="17"/>
        <v>25.83333</v>
      </c>
      <c r="P68" s="140">
        <f t="shared" si="17"/>
        <v>25.7</v>
      </c>
      <c r="Q68" s="140">
        <f t="shared" si="17"/>
        <v>18</v>
      </c>
      <c r="R68" s="140">
        <v>27.571429999999999</v>
      </c>
      <c r="S68" s="140">
        <f t="shared" si="17"/>
        <v>23</v>
      </c>
      <c r="T68" s="140">
        <f t="shared" si="17"/>
        <v>24.153846153846153</v>
      </c>
      <c r="U68" s="140">
        <f t="shared" si="17"/>
        <v>26</v>
      </c>
      <c r="V68" s="140">
        <v>17.600000000000001</v>
      </c>
      <c r="W68" s="140">
        <f t="shared" si="17"/>
        <v>19.849999999999998</v>
      </c>
      <c r="X68" s="140">
        <f t="shared" si="17"/>
        <v>25.2</v>
      </c>
      <c r="Y68" s="140">
        <f t="shared" si="17"/>
        <v>13.059999999999999</v>
      </c>
      <c r="Z68" s="140">
        <f t="shared" si="17"/>
        <v>24.7</v>
      </c>
      <c r="AA68" s="140">
        <f t="shared" si="17"/>
        <v>27.5</v>
      </c>
      <c r="AB68" s="140">
        <f t="shared" si="17"/>
        <v>23.700000000000003</v>
      </c>
      <c r="AC68" s="188">
        <f t="shared" si="16"/>
        <v>22.096933626373623</v>
      </c>
      <c r="AD68" s="80"/>
    </row>
    <row r="69" spans="2:30" ht="70.5" customHeight="1" thickBot="1" x14ac:dyDescent="0.3">
      <c r="B69" s="46"/>
      <c r="C69" s="6"/>
      <c r="D69" s="52"/>
      <c r="E69" s="162" t="s">
        <v>274</v>
      </c>
      <c r="F69" s="108"/>
      <c r="G69" s="60"/>
      <c r="H69" s="187">
        <f>H68/32</f>
        <v>0.84687500000000004</v>
      </c>
      <c r="I69" s="187">
        <f t="shared" ref="I69:AC69" si="18">I68/32</f>
        <v>0</v>
      </c>
      <c r="J69" s="187">
        <f t="shared" si="18"/>
        <v>0.90625</v>
      </c>
      <c r="K69" s="187">
        <f t="shared" si="18"/>
        <v>0.69375000000000009</v>
      </c>
      <c r="L69" s="187">
        <f t="shared" si="18"/>
        <v>0.58437499999999998</v>
      </c>
      <c r="M69" s="187">
        <f t="shared" si="18"/>
        <v>0.72812500000000002</v>
      </c>
      <c r="N69" s="187">
        <f t="shared" si="18"/>
        <v>0.68334375000000003</v>
      </c>
      <c r="O69" s="187">
        <f t="shared" si="18"/>
        <v>0.8072915625</v>
      </c>
      <c r="P69" s="187">
        <f t="shared" si="18"/>
        <v>0.80312499999999998</v>
      </c>
      <c r="Q69" s="187">
        <f t="shared" si="18"/>
        <v>0.5625</v>
      </c>
      <c r="R69" s="187">
        <f t="shared" si="18"/>
        <v>0.86160718749999998</v>
      </c>
      <c r="S69" s="187">
        <f t="shared" si="18"/>
        <v>0.71875</v>
      </c>
      <c r="T69" s="187">
        <f t="shared" si="18"/>
        <v>0.75480769230769229</v>
      </c>
      <c r="U69" s="187">
        <f t="shared" si="18"/>
        <v>0.8125</v>
      </c>
      <c r="V69" s="187">
        <f t="shared" si="18"/>
        <v>0.55000000000000004</v>
      </c>
      <c r="W69" s="187">
        <f t="shared" si="18"/>
        <v>0.62031249999999993</v>
      </c>
      <c r="X69" s="187">
        <f t="shared" si="18"/>
        <v>0.78749999999999998</v>
      </c>
      <c r="Y69" s="187">
        <f t="shared" si="18"/>
        <v>0.40812499999999996</v>
      </c>
      <c r="Z69" s="187">
        <f t="shared" si="18"/>
        <v>0.77187499999999998</v>
      </c>
      <c r="AA69" s="187">
        <f t="shared" si="18"/>
        <v>0.859375</v>
      </c>
      <c r="AB69" s="187">
        <f t="shared" si="18"/>
        <v>0.74062500000000009</v>
      </c>
      <c r="AC69" s="187">
        <f t="shared" si="18"/>
        <v>0.69052917582417572</v>
      </c>
      <c r="AD69" s="80"/>
    </row>
    <row r="70" spans="2:30" ht="41.25" customHeight="1" thickBot="1" x14ac:dyDescent="0.4">
      <c r="B70" s="1"/>
      <c r="C70" s="1"/>
      <c r="D70" s="1"/>
      <c r="E70" s="193" t="s">
        <v>233</v>
      </c>
      <c r="F70" s="17" t="s">
        <v>203</v>
      </c>
      <c r="G70" s="92">
        <v>224</v>
      </c>
      <c r="H70" s="189">
        <v>191.8</v>
      </c>
      <c r="I70" s="189">
        <v>184.6</v>
      </c>
      <c r="J70" s="189">
        <f>J11+J15+J28+J37+J45+J58+J68</f>
        <v>194</v>
      </c>
      <c r="K70" s="189">
        <f>K11+K15+K28+K37+K45+K58+K68</f>
        <v>135.80000000000001</v>
      </c>
      <c r="L70" s="189">
        <v>185.3</v>
      </c>
      <c r="M70" s="189">
        <f t="shared" ref="M70:U70" si="19">M11+M15+M28+M37+M45+M58+M68</f>
        <v>161.80000000000001</v>
      </c>
      <c r="N70" s="189">
        <f t="shared" si="19"/>
        <v>181.66729999999998</v>
      </c>
      <c r="O70" s="189">
        <f t="shared" si="19"/>
        <v>165.33335999999997</v>
      </c>
      <c r="P70" s="189">
        <f t="shared" si="19"/>
        <v>192.79999999999998</v>
      </c>
      <c r="Q70" s="189">
        <f t="shared" si="19"/>
        <v>177</v>
      </c>
      <c r="R70" s="189">
        <f t="shared" si="19"/>
        <v>191.64286000000001</v>
      </c>
      <c r="S70" s="189">
        <f t="shared" si="19"/>
        <v>194</v>
      </c>
      <c r="T70" s="189">
        <f t="shared" si="19"/>
        <v>173.05923076923077</v>
      </c>
      <c r="U70" s="189">
        <f t="shared" si="19"/>
        <v>181.25</v>
      </c>
      <c r="V70" s="189">
        <v>174.6</v>
      </c>
      <c r="W70" s="189">
        <f t="shared" ref="W70:AB70" si="20">W11+W15+W28+W37+W45+W58+W68</f>
        <v>179.3</v>
      </c>
      <c r="X70" s="189">
        <f t="shared" si="20"/>
        <v>180.6</v>
      </c>
      <c r="Y70" s="189">
        <f t="shared" si="20"/>
        <v>157.15199999999999</v>
      </c>
      <c r="Z70" s="189">
        <f t="shared" si="20"/>
        <v>163.69999999999999</v>
      </c>
      <c r="AA70" s="189">
        <f t="shared" si="20"/>
        <v>176.5</v>
      </c>
      <c r="AB70" s="190">
        <f t="shared" si="20"/>
        <v>158.5</v>
      </c>
      <c r="AC70" s="191">
        <f t="shared" si="16"/>
        <v>176.20975003663003</v>
      </c>
      <c r="AD70" s="82"/>
    </row>
    <row r="71" spans="2:30" ht="72.75" customHeight="1" x14ac:dyDescent="0.3">
      <c r="B71" s="58"/>
      <c r="C71" s="58"/>
      <c r="D71" s="58"/>
      <c r="E71" s="194" t="s">
        <v>274</v>
      </c>
      <c r="F71" s="58"/>
      <c r="G71" s="58"/>
      <c r="H71" s="192">
        <f>H70/224</f>
        <v>0.85625000000000007</v>
      </c>
      <c r="I71" s="192">
        <f t="shared" ref="I71:AC71" si="21">I70/224</f>
        <v>0.82410714285714282</v>
      </c>
      <c r="J71" s="192">
        <f t="shared" si="21"/>
        <v>0.8660714285714286</v>
      </c>
      <c r="K71" s="192">
        <f t="shared" si="21"/>
        <v>0.60625000000000007</v>
      </c>
      <c r="L71" s="192">
        <f t="shared" si="21"/>
        <v>0.82723214285714286</v>
      </c>
      <c r="M71" s="192">
        <f t="shared" si="21"/>
        <v>0.72232142857142867</v>
      </c>
      <c r="N71" s="192">
        <f t="shared" si="21"/>
        <v>0.81101473214285702</v>
      </c>
      <c r="O71" s="192">
        <f t="shared" si="21"/>
        <v>0.73809535714285701</v>
      </c>
      <c r="P71" s="192">
        <f t="shared" si="21"/>
        <v>0.86071428571428565</v>
      </c>
      <c r="Q71" s="192">
        <f t="shared" si="21"/>
        <v>0.7901785714285714</v>
      </c>
      <c r="R71" s="192">
        <f t="shared" si="21"/>
        <v>0.85554848214285717</v>
      </c>
      <c r="S71" s="192">
        <f t="shared" si="21"/>
        <v>0.8660714285714286</v>
      </c>
      <c r="T71" s="192">
        <f t="shared" si="21"/>
        <v>0.77258585164835158</v>
      </c>
      <c r="U71" s="192">
        <f t="shared" si="21"/>
        <v>0.8091517857142857</v>
      </c>
      <c r="V71" s="192">
        <f t="shared" si="21"/>
        <v>0.77946428571428572</v>
      </c>
      <c r="W71" s="192">
        <f t="shared" si="21"/>
        <v>0.80044642857142867</v>
      </c>
      <c r="X71" s="192">
        <f t="shared" si="21"/>
        <v>0.80625000000000002</v>
      </c>
      <c r="Y71" s="192">
        <f t="shared" si="21"/>
        <v>0.70157142857142851</v>
      </c>
      <c r="Z71" s="192">
        <f t="shared" si="21"/>
        <v>0.73080357142857133</v>
      </c>
      <c r="AA71" s="192">
        <f t="shared" si="21"/>
        <v>0.7879464285714286</v>
      </c>
      <c r="AB71" s="192">
        <f t="shared" si="21"/>
        <v>0.7075892857142857</v>
      </c>
      <c r="AC71" s="192">
        <f t="shared" si="21"/>
        <v>0.7866506698063841</v>
      </c>
    </row>
    <row r="72" spans="2:30" x14ac:dyDescent="0.25">
      <c r="B72" s="58"/>
      <c r="C72" s="58"/>
      <c r="D72" s="58"/>
      <c r="E72" s="58"/>
      <c r="F72" s="58"/>
      <c r="G72" s="58"/>
      <c r="L72" s="130"/>
      <c r="M72" s="131"/>
      <c r="N72" s="131"/>
      <c r="O72" s="131"/>
      <c r="P72" s="131"/>
      <c r="Q72" s="131"/>
      <c r="R72" s="131"/>
      <c r="S72" s="131"/>
      <c r="T72" s="131"/>
      <c r="U72" s="131"/>
      <c r="V72" s="130"/>
      <c r="W72" s="131"/>
      <c r="X72" s="130"/>
      <c r="Y72" s="130"/>
      <c r="Z72" s="131"/>
      <c r="AA72" s="131"/>
      <c r="AB72" s="131"/>
      <c r="AC72" s="78"/>
    </row>
    <row r="73" spans="2:30" ht="25.5" x14ac:dyDescent="0.3">
      <c r="B73" s="58"/>
      <c r="C73" s="58"/>
      <c r="D73" s="58"/>
      <c r="E73" s="196" t="s">
        <v>275</v>
      </c>
      <c r="F73" s="58"/>
      <c r="G73" s="58"/>
      <c r="H73" s="197">
        <f>IF(H71&lt;50%,0,IF(H71&lt;80%,1,2))</f>
        <v>2</v>
      </c>
      <c r="I73" s="197">
        <f t="shared" ref="I73:AC73" si="22">IF(I71&lt;50%,0,IF(I71&lt;80%,1,2))</f>
        <v>2</v>
      </c>
      <c r="J73" s="197">
        <f t="shared" si="22"/>
        <v>2</v>
      </c>
      <c r="K73" s="197">
        <f t="shared" si="22"/>
        <v>1</v>
      </c>
      <c r="L73" s="197">
        <f t="shared" si="22"/>
        <v>2</v>
      </c>
      <c r="M73" s="197">
        <f t="shared" si="22"/>
        <v>1</v>
      </c>
      <c r="N73" s="197">
        <f t="shared" si="22"/>
        <v>2</v>
      </c>
      <c r="O73" s="197">
        <f t="shared" si="22"/>
        <v>1</v>
      </c>
      <c r="P73" s="197">
        <f t="shared" si="22"/>
        <v>2</v>
      </c>
      <c r="Q73" s="197">
        <f t="shared" si="22"/>
        <v>1</v>
      </c>
      <c r="R73" s="197">
        <f t="shared" si="22"/>
        <v>2</v>
      </c>
      <c r="S73" s="197">
        <f t="shared" si="22"/>
        <v>2</v>
      </c>
      <c r="T73" s="197">
        <f t="shared" si="22"/>
        <v>1</v>
      </c>
      <c r="U73" s="197">
        <f t="shared" si="22"/>
        <v>2</v>
      </c>
      <c r="V73" s="197">
        <f t="shared" si="22"/>
        <v>1</v>
      </c>
      <c r="W73" s="197">
        <f t="shared" si="22"/>
        <v>2</v>
      </c>
      <c r="X73" s="197">
        <f t="shared" si="22"/>
        <v>2</v>
      </c>
      <c r="Y73" s="197">
        <f t="shared" si="22"/>
        <v>1</v>
      </c>
      <c r="Z73" s="197">
        <f t="shared" si="22"/>
        <v>1</v>
      </c>
      <c r="AA73" s="197">
        <f t="shared" si="22"/>
        <v>1</v>
      </c>
      <c r="AB73" s="197">
        <f t="shared" si="22"/>
        <v>1</v>
      </c>
      <c r="AC73" s="197">
        <f t="shared" si="22"/>
        <v>1</v>
      </c>
    </row>
    <row r="74" spans="2:30" ht="15" customHeight="1" x14ac:dyDescent="0.4">
      <c r="E74" s="111"/>
      <c r="F74" s="111"/>
      <c r="G74" s="111"/>
      <c r="H74" s="112"/>
      <c r="I74" s="113"/>
      <c r="J74" s="100"/>
      <c r="K74" s="100"/>
      <c r="L74" s="132"/>
      <c r="M74" s="133"/>
      <c r="N74" s="133"/>
      <c r="O74" s="133"/>
      <c r="P74" s="133"/>
      <c r="Q74" s="133"/>
      <c r="R74" s="133"/>
      <c r="S74" s="133"/>
      <c r="T74" s="133"/>
      <c r="U74" s="133"/>
      <c r="V74" s="132"/>
      <c r="W74" s="133"/>
      <c r="X74" s="130"/>
      <c r="Y74" s="130"/>
      <c r="Z74" s="131"/>
      <c r="AA74" s="131"/>
      <c r="AB74" s="131"/>
      <c r="AC74" s="78"/>
    </row>
    <row r="75" spans="2:30" ht="15" customHeight="1" x14ac:dyDescent="0.4">
      <c r="E75" s="111" t="s">
        <v>235</v>
      </c>
      <c r="F75" s="111"/>
      <c r="G75" s="111"/>
      <c r="H75" s="113"/>
      <c r="I75" s="113"/>
      <c r="J75" s="100"/>
      <c r="K75" s="100"/>
      <c r="L75" s="132"/>
      <c r="M75" s="133"/>
      <c r="N75" s="133"/>
      <c r="O75" s="133"/>
      <c r="P75" s="133"/>
      <c r="Q75" s="133"/>
      <c r="R75" s="133"/>
      <c r="S75" s="133"/>
      <c r="T75" s="133"/>
      <c r="U75" s="133"/>
      <c r="V75" s="132"/>
      <c r="W75" s="133"/>
      <c r="X75" s="130"/>
      <c r="Y75" s="130"/>
      <c r="Z75" s="131"/>
      <c r="AA75" s="131"/>
      <c r="AB75" s="131"/>
      <c r="AC75" s="78"/>
    </row>
    <row r="76" spans="2:30" ht="15" customHeight="1" x14ac:dyDescent="0.4">
      <c r="E76" s="111"/>
      <c r="F76" s="111"/>
      <c r="G76" s="111"/>
      <c r="H76" s="113"/>
      <c r="I76" s="113"/>
      <c r="J76" s="100"/>
      <c r="K76" s="100"/>
      <c r="L76" s="132"/>
      <c r="M76" s="133"/>
      <c r="N76" s="133"/>
      <c r="O76" s="133"/>
      <c r="P76" s="133"/>
      <c r="Q76" s="133"/>
      <c r="R76" s="133"/>
      <c r="S76" s="133"/>
      <c r="T76" s="133"/>
      <c r="U76" s="133"/>
      <c r="V76" s="132"/>
      <c r="W76" s="133"/>
      <c r="X76" s="130"/>
      <c r="Y76" s="130"/>
      <c r="Z76" s="131"/>
      <c r="AA76" s="131"/>
      <c r="AB76" s="131"/>
      <c r="AC76" s="78"/>
    </row>
    <row r="77" spans="2:30" ht="28.5" customHeight="1" x14ac:dyDescent="0.4">
      <c r="D77" s="195">
        <v>2</v>
      </c>
      <c r="E77" s="110" t="s">
        <v>277</v>
      </c>
      <c r="F77" s="111"/>
      <c r="G77" s="111"/>
      <c r="H77" s="113"/>
      <c r="I77" s="113"/>
      <c r="J77" s="100"/>
      <c r="K77" s="100"/>
      <c r="L77" s="132"/>
      <c r="M77" s="133"/>
      <c r="N77" s="133"/>
      <c r="O77" s="133"/>
      <c r="P77" s="133"/>
      <c r="Q77" s="133"/>
      <c r="R77" s="133"/>
      <c r="S77" s="133"/>
      <c r="T77" s="133"/>
      <c r="U77" s="133"/>
      <c r="V77" s="132"/>
      <c r="W77" s="133"/>
      <c r="X77" s="130"/>
      <c r="Y77" s="130"/>
      <c r="Z77" s="131"/>
      <c r="AA77" s="131"/>
      <c r="AB77" s="131"/>
      <c r="AC77" s="78"/>
    </row>
    <row r="78" spans="2:30" ht="21" x14ac:dyDescent="0.35">
      <c r="D78" s="195">
        <v>1</v>
      </c>
      <c r="E78" s="109" t="s">
        <v>278</v>
      </c>
      <c r="H78" s="100"/>
      <c r="I78" s="100"/>
      <c r="J78" s="100"/>
      <c r="K78" s="100"/>
      <c r="L78" s="132"/>
      <c r="M78" s="133"/>
      <c r="N78" s="133"/>
      <c r="O78" s="133"/>
      <c r="P78" s="133"/>
      <c r="Q78" s="133"/>
      <c r="R78" s="133"/>
      <c r="S78" s="133"/>
      <c r="T78" s="133"/>
      <c r="U78" s="133"/>
      <c r="V78" s="132"/>
      <c r="W78" s="133"/>
      <c r="X78" s="130"/>
      <c r="Y78" s="130"/>
      <c r="Z78" s="131"/>
      <c r="AA78" s="131"/>
      <c r="AB78" s="131"/>
      <c r="AC78" s="78"/>
    </row>
    <row r="79" spans="2:30" ht="21" x14ac:dyDescent="0.35">
      <c r="D79" s="195">
        <v>0</v>
      </c>
      <c r="E79" s="109" t="s">
        <v>279</v>
      </c>
      <c r="L79" s="130"/>
      <c r="M79" s="131"/>
      <c r="N79" s="131"/>
      <c r="O79" s="131"/>
      <c r="P79" s="131"/>
      <c r="Q79" s="131"/>
      <c r="R79" s="131"/>
      <c r="S79" s="131"/>
      <c r="T79" s="131"/>
      <c r="U79" s="131"/>
      <c r="V79" s="130"/>
      <c r="W79" s="131"/>
      <c r="X79" s="130"/>
      <c r="Y79" s="130"/>
      <c r="Z79" s="131"/>
      <c r="AA79" s="131"/>
      <c r="AB79" s="131"/>
      <c r="AC79" s="78"/>
    </row>
    <row r="80" spans="2:30" x14ac:dyDescent="0.25">
      <c r="L80" s="130"/>
      <c r="M80" s="131"/>
      <c r="N80" s="131"/>
      <c r="O80" s="131"/>
      <c r="P80" s="131"/>
      <c r="Q80" s="131"/>
      <c r="R80" s="131"/>
      <c r="S80" s="131"/>
      <c r="T80" s="131"/>
      <c r="U80" s="131"/>
      <c r="V80" s="130"/>
      <c r="W80" s="131"/>
      <c r="X80" s="130"/>
      <c r="Y80" s="130"/>
      <c r="Z80" s="131"/>
      <c r="AA80" s="131"/>
      <c r="AB80" s="131"/>
      <c r="AC80" s="78"/>
    </row>
    <row r="81" spans="12:29" x14ac:dyDescent="0.25">
      <c r="L81" s="130"/>
      <c r="M81" s="131"/>
      <c r="N81" s="131"/>
      <c r="O81" s="131"/>
      <c r="P81" s="131"/>
      <c r="Q81" s="131"/>
      <c r="R81" s="131"/>
      <c r="S81" s="131"/>
      <c r="T81" s="131"/>
      <c r="U81" s="131"/>
      <c r="V81" s="130"/>
      <c r="W81" s="131"/>
      <c r="X81" s="130"/>
      <c r="Y81" s="130"/>
      <c r="Z81" s="131"/>
      <c r="AA81" s="131"/>
      <c r="AB81" s="131"/>
      <c r="AC81" s="78"/>
    </row>
    <row r="82" spans="12:29" x14ac:dyDescent="0.25">
      <c r="L82" s="130"/>
      <c r="M82" s="131"/>
      <c r="N82" s="131"/>
      <c r="O82" s="131"/>
      <c r="P82" s="131"/>
      <c r="Q82" s="131"/>
      <c r="R82" s="131"/>
      <c r="S82" s="131"/>
      <c r="T82" s="131"/>
      <c r="U82" s="131"/>
      <c r="V82" s="130"/>
      <c r="W82" s="131"/>
      <c r="X82" s="130"/>
      <c r="Y82" s="130"/>
      <c r="Z82" s="131"/>
      <c r="AA82" s="131"/>
      <c r="AB82" s="131"/>
      <c r="AC82" s="78"/>
    </row>
    <row r="83" spans="12:29" x14ac:dyDescent="0.25">
      <c r="L83" s="130"/>
      <c r="M83" s="131"/>
      <c r="N83" s="131"/>
      <c r="O83" s="131"/>
      <c r="P83" s="131"/>
      <c r="Q83" s="131"/>
      <c r="R83" s="131"/>
      <c r="S83" s="131"/>
      <c r="T83" s="131"/>
      <c r="U83" s="131"/>
      <c r="V83" s="130"/>
      <c r="W83" s="131"/>
      <c r="X83" s="130"/>
      <c r="Y83" s="130"/>
      <c r="Z83" s="131"/>
      <c r="AA83" s="131"/>
      <c r="AB83" s="131"/>
      <c r="AC83" s="78"/>
    </row>
    <row r="84" spans="12:29" x14ac:dyDescent="0.25">
      <c r="L84" s="130"/>
      <c r="M84" s="131"/>
      <c r="N84" s="131"/>
      <c r="O84" s="131"/>
      <c r="P84" s="131"/>
      <c r="Q84" s="131"/>
      <c r="R84" s="131"/>
      <c r="S84" s="131"/>
      <c r="T84" s="131"/>
      <c r="U84" s="131"/>
      <c r="V84" s="130"/>
      <c r="W84" s="131"/>
      <c r="X84" s="130"/>
      <c r="Y84" s="130"/>
      <c r="Z84" s="131"/>
      <c r="AA84" s="131"/>
      <c r="AB84" s="131"/>
      <c r="AC84" s="78"/>
    </row>
    <row r="85" spans="12:29" x14ac:dyDescent="0.25">
      <c r="L85" s="130"/>
      <c r="M85" s="131"/>
      <c r="N85" s="131"/>
      <c r="O85" s="131"/>
      <c r="P85" s="131"/>
      <c r="Q85" s="131"/>
      <c r="R85" s="131"/>
      <c r="S85" s="131"/>
      <c r="T85" s="131"/>
      <c r="U85" s="131"/>
      <c r="V85" s="130"/>
      <c r="W85" s="131"/>
      <c r="X85" s="130"/>
      <c r="Y85" s="130"/>
      <c r="Z85" s="131"/>
      <c r="AA85" s="131"/>
      <c r="AB85" s="131"/>
      <c r="AC85" s="78"/>
    </row>
    <row r="86" spans="12:29" x14ac:dyDescent="0.25">
      <c r="L86" s="130"/>
      <c r="M86" s="131"/>
      <c r="N86" s="131"/>
      <c r="O86" s="131"/>
      <c r="P86" s="131"/>
      <c r="Q86" s="131"/>
      <c r="R86" s="131"/>
      <c r="S86" s="131"/>
      <c r="T86" s="131"/>
      <c r="U86" s="131"/>
      <c r="V86" s="130"/>
      <c r="W86" s="131"/>
      <c r="X86" s="130"/>
      <c r="Y86" s="130"/>
      <c r="Z86" s="131"/>
      <c r="AA86" s="131"/>
      <c r="AB86" s="131"/>
      <c r="AC86" s="78"/>
    </row>
    <row r="87" spans="12:29" x14ac:dyDescent="0.25">
      <c r="L87" s="130"/>
      <c r="M87" s="131"/>
      <c r="N87" s="131"/>
      <c r="O87" s="131"/>
      <c r="P87" s="131"/>
      <c r="Q87" s="131"/>
      <c r="R87" s="131"/>
      <c r="S87" s="131"/>
      <c r="T87" s="131"/>
      <c r="U87" s="131"/>
      <c r="V87" s="130"/>
      <c r="W87" s="131"/>
      <c r="X87" s="130"/>
      <c r="Y87" s="130"/>
      <c r="Z87" s="131"/>
      <c r="AA87" s="131"/>
      <c r="AB87" s="131"/>
      <c r="AC87" s="78"/>
    </row>
    <row r="88" spans="12:29" x14ac:dyDescent="0.25">
      <c r="L88" s="130"/>
      <c r="M88" s="131"/>
      <c r="N88" s="131"/>
      <c r="O88" s="131"/>
      <c r="P88" s="131"/>
      <c r="Q88" s="131"/>
      <c r="R88" s="131"/>
      <c r="S88" s="131"/>
      <c r="T88" s="131"/>
      <c r="U88" s="131"/>
      <c r="V88" s="130"/>
      <c r="W88" s="131"/>
      <c r="X88" s="130"/>
      <c r="Y88" s="130"/>
      <c r="Z88" s="131"/>
      <c r="AA88" s="131"/>
      <c r="AB88" s="131"/>
      <c r="AC88" s="78"/>
    </row>
    <row r="89" spans="12:29" x14ac:dyDescent="0.25">
      <c r="L89" s="130"/>
      <c r="M89" s="131"/>
      <c r="N89" s="131"/>
      <c r="O89" s="131"/>
      <c r="P89" s="131"/>
      <c r="Q89" s="131"/>
      <c r="R89" s="131"/>
      <c r="S89" s="131"/>
      <c r="T89" s="131"/>
      <c r="U89" s="131"/>
      <c r="V89" s="130"/>
      <c r="W89" s="131"/>
      <c r="X89" s="130"/>
      <c r="Y89" s="130"/>
      <c r="Z89" s="131"/>
      <c r="AA89" s="131"/>
      <c r="AB89" s="131"/>
      <c r="AC89" s="78"/>
    </row>
    <row r="90" spans="12:29" x14ac:dyDescent="0.25">
      <c r="L90" s="130"/>
      <c r="M90" s="131"/>
      <c r="N90" s="131"/>
      <c r="O90" s="131"/>
      <c r="P90" s="131"/>
      <c r="Q90" s="131"/>
      <c r="R90" s="131"/>
      <c r="S90" s="131"/>
      <c r="T90" s="131"/>
      <c r="U90" s="131"/>
      <c r="V90" s="130"/>
      <c r="W90" s="131"/>
      <c r="X90" s="130"/>
      <c r="Y90" s="130"/>
      <c r="Z90" s="131"/>
      <c r="AA90" s="131"/>
      <c r="AB90" s="131"/>
      <c r="AC90" s="78"/>
    </row>
  </sheetData>
  <mergeCells count="39">
    <mergeCell ref="X55:X57"/>
    <mergeCell ref="P55:P57"/>
    <mergeCell ref="S55:S57"/>
    <mergeCell ref="R55:R57"/>
    <mergeCell ref="Q55:Q57"/>
    <mergeCell ref="U55:U57"/>
    <mergeCell ref="T55:T57"/>
    <mergeCell ref="Z55:Z57"/>
    <mergeCell ref="AB55:AB57"/>
    <mergeCell ref="AC55:AC57"/>
    <mergeCell ref="AD55:AD57"/>
    <mergeCell ref="Y55:Y57"/>
    <mergeCell ref="AA55:AA57"/>
    <mergeCell ref="B17:G17"/>
    <mergeCell ref="C1:F2"/>
    <mergeCell ref="B56:B57"/>
    <mergeCell ref="C56:C57"/>
    <mergeCell ref="D56:D57"/>
    <mergeCell ref="B30:G30"/>
    <mergeCell ref="B39:G39"/>
    <mergeCell ref="B6:B10"/>
    <mergeCell ref="B13:G13"/>
    <mergeCell ref="B60:G60"/>
    <mergeCell ref="E55:E57"/>
    <mergeCell ref="F55:F57"/>
    <mergeCell ref="G55:G57"/>
    <mergeCell ref="B47:G47"/>
    <mergeCell ref="C48:C49"/>
    <mergeCell ref="B48:B49"/>
    <mergeCell ref="N55:N57"/>
    <mergeCell ref="O55:O57"/>
    <mergeCell ref="K55:K57"/>
    <mergeCell ref="V55:V57"/>
    <mergeCell ref="W55:W57"/>
    <mergeCell ref="H55:H57"/>
    <mergeCell ref="I55:I57"/>
    <mergeCell ref="J55:J57"/>
    <mergeCell ref="L55:L57"/>
    <mergeCell ref="M55:M5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topLeftCell="A13" workbookViewId="0">
      <selection activeCell="L27" sqref="L27"/>
    </sheetView>
  </sheetViews>
  <sheetFormatPr defaultRowHeight="15" x14ac:dyDescent="0.25"/>
  <cols>
    <col min="2" max="2" width="18.140625" customWidth="1"/>
    <col min="15" max="15" width="9.140625" customWidth="1"/>
  </cols>
  <sheetData>
    <row r="1" spans="1:29" ht="33.75" customHeight="1" thickBot="1" x14ac:dyDescent="0.3">
      <c r="A1" s="240" t="s">
        <v>269</v>
      </c>
      <c r="B1" s="240"/>
      <c r="C1" s="240"/>
      <c r="D1" s="240"/>
      <c r="E1" s="240"/>
      <c r="F1" s="240"/>
      <c r="G1" s="240"/>
      <c r="H1" s="240"/>
      <c r="I1" s="240"/>
      <c r="J1" s="240"/>
      <c r="L1" s="129"/>
    </row>
    <row r="2" spans="1:29" ht="26.25" thickBot="1" x14ac:dyDescent="0.4">
      <c r="A2" s="114"/>
      <c r="B2" s="115" t="s">
        <v>236</v>
      </c>
      <c r="C2" s="116" t="s">
        <v>237</v>
      </c>
      <c r="D2" s="116" t="s">
        <v>238</v>
      </c>
      <c r="E2" s="116" t="s">
        <v>239</v>
      </c>
      <c r="F2" s="116" t="s">
        <v>240</v>
      </c>
      <c r="G2" s="117"/>
      <c r="H2" s="116" t="s">
        <v>241</v>
      </c>
      <c r="I2" s="116" t="s">
        <v>242</v>
      </c>
      <c r="J2" s="116" t="s">
        <v>243</v>
      </c>
      <c r="L2" s="136"/>
      <c r="M2" s="136"/>
      <c r="N2" s="136"/>
      <c r="O2" s="136"/>
      <c r="P2" s="137"/>
      <c r="Q2" s="136"/>
      <c r="R2" s="136"/>
      <c r="S2" s="136"/>
      <c r="T2" s="136"/>
      <c r="U2" s="136"/>
      <c r="V2" s="136"/>
      <c r="W2" s="136"/>
      <c r="X2" s="136"/>
      <c r="Y2" s="136"/>
      <c r="Z2" s="137"/>
      <c r="AA2" s="136"/>
      <c r="AB2" s="137"/>
      <c r="AC2" s="137"/>
    </row>
    <row r="3" spans="1:29" ht="78" customHeight="1" thickBot="1" x14ac:dyDescent="0.3">
      <c r="A3" s="118" t="s">
        <v>0</v>
      </c>
      <c r="B3" s="119" t="s">
        <v>244</v>
      </c>
      <c r="C3" s="250"/>
      <c r="D3" s="251"/>
      <c r="E3" s="251"/>
      <c r="F3" s="251"/>
      <c r="G3" s="252"/>
      <c r="H3" s="253" t="s">
        <v>245</v>
      </c>
      <c r="I3" s="254"/>
      <c r="J3" s="255"/>
      <c r="L3" s="138"/>
      <c r="M3" s="138"/>
      <c r="N3" s="138"/>
      <c r="O3" s="138"/>
      <c r="P3" s="139"/>
      <c r="Q3" s="139"/>
      <c r="R3" s="139"/>
      <c r="S3" s="138"/>
      <c r="T3" s="138"/>
      <c r="U3" s="138"/>
      <c r="V3" s="139"/>
      <c r="W3" s="138"/>
      <c r="X3" s="138"/>
      <c r="Y3" s="138"/>
      <c r="Z3" s="139"/>
      <c r="AA3" s="138"/>
      <c r="AB3" s="139"/>
      <c r="AC3" s="139"/>
    </row>
    <row r="4" spans="1:29" ht="26.25" thickBot="1" x14ac:dyDescent="0.3">
      <c r="A4" s="118">
        <v>1</v>
      </c>
      <c r="B4" s="120" t="s">
        <v>217</v>
      </c>
      <c r="C4" s="120">
        <v>29</v>
      </c>
      <c r="D4" s="120">
        <v>29</v>
      </c>
      <c r="E4" s="120">
        <v>4520</v>
      </c>
      <c r="F4" s="120">
        <v>161.69999999999999</v>
      </c>
      <c r="G4" s="121"/>
      <c r="H4" s="120"/>
      <c r="I4" s="120"/>
      <c r="J4" s="120"/>
    </row>
    <row r="5" spans="1:29" ht="15.75" thickBot="1" x14ac:dyDescent="0.3">
      <c r="A5" s="134">
        <v>2</v>
      </c>
      <c r="B5" s="135" t="s">
        <v>212</v>
      </c>
      <c r="C5" s="135">
        <v>91</v>
      </c>
      <c r="D5" s="135">
        <v>91</v>
      </c>
      <c r="E5" s="135">
        <v>2493</v>
      </c>
      <c r="F5" s="135">
        <v>191.8</v>
      </c>
      <c r="G5" s="121"/>
      <c r="H5" s="135"/>
      <c r="I5" s="135"/>
      <c r="J5" s="135"/>
    </row>
    <row r="6" spans="1:29" ht="15.75" thickBot="1" x14ac:dyDescent="0.3">
      <c r="A6" s="118">
        <v>3</v>
      </c>
      <c r="B6" s="120" t="s">
        <v>218</v>
      </c>
      <c r="C6" s="120">
        <v>30</v>
      </c>
      <c r="D6" s="120">
        <v>30</v>
      </c>
      <c r="E6" s="120">
        <v>5405</v>
      </c>
      <c r="F6" s="120">
        <v>181.7</v>
      </c>
      <c r="G6" s="121"/>
      <c r="H6" s="120"/>
      <c r="I6" s="120"/>
      <c r="J6" s="120"/>
    </row>
    <row r="7" spans="1:29" ht="15.75" thickBot="1" x14ac:dyDescent="0.3">
      <c r="A7" s="118">
        <v>4</v>
      </c>
      <c r="B7" s="120" t="s">
        <v>247</v>
      </c>
      <c r="C7" s="120">
        <v>23</v>
      </c>
      <c r="D7" s="120">
        <v>23</v>
      </c>
      <c r="E7" s="120">
        <v>4246</v>
      </c>
      <c r="F7" s="120">
        <v>184.6</v>
      </c>
      <c r="G7" s="121"/>
      <c r="H7" s="120" t="s">
        <v>248</v>
      </c>
      <c r="I7" s="120" t="s">
        <v>249</v>
      </c>
      <c r="J7" s="120" t="s">
        <v>246</v>
      </c>
    </row>
    <row r="8" spans="1:29" ht="15.75" thickBot="1" x14ac:dyDescent="0.3">
      <c r="A8" s="118">
        <v>5</v>
      </c>
      <c r="B8" s="120" t="s">
        <v>250</v>
      </c>
      <c r="C8" s="120">
        <v>36</v>
      </c>
      <c r="D8" s="120">
        <v>36</v>
      </c>
      <c r="E8" s="120">
        <v>6939</v>
      </c>
      <c r="F8" s="120">
        <v>194</v>
      </c>
      <c r="G8" s="121"/>
      <c r="H8" s="120"/>
      <c r="I8" s="120"/>
      <c r="J8" s="120"/>
    </row>
    <row r="9" spans="1:29" ht="15.75" thickBot="1" x14ac:dyDescent="0.3">
      <c r="A9" s="118">
        <v>6</v>
      </c>
      <c r="B9" s="120" t="s">
        <v>251</v>
      </c>
      <c r="C9" s="120">
        <v>31</v>
      </c>
      <c r="D9" s="120">
        <v>31</v>
      </c>
      <c r="E9" s="120">
        <v>4211</v>
      </c>
      <c r="F9" s="120">
        <v>135.80000000000001</v>
      </c>
      <c r="G9" s="121"/>
      <c r="H9" s="120"/>
      <c r="I9" s="120"/>
      <c r="J9" s="120"/>
    </row>
    <row r="10" spans="1:29" ht="15.75" thickBot="1" x14ac:dyDescent="0.3">
      <c r="A10" s="118">
        <v>7</v>
      </c>
      <c r="B10" s="120" t="s">
        <v>252</v>
      </c>
      <c r="C10" s="120">
        <v>3</v>
      </c>
      <c r="D10" s="120">
        <v>3</v>
      </c>
      <c r="E10" s="120"/>
      <c r="F10" s="120">
        <v>185.3</v>
      </c>
      <c r="G10" s="121"/>
      <c r="H10" s="120"/>
      <c r="I10" s="120"/>
      <c r="J10" s="120"/>
    </row>
    <row r="11" spans="1:29" ht="26.25" thickBot="1" x14ac:dyDescent="0.3">
      <c r="A11" s="118">
        <v>8</v>
      </c>
      <c r="B11" s="120" t="s">
        <v>220</v>
      </c>
      <c r="C11" s="120">
        <v>18</v>
      </c>
      <c r="D11" s="120">
        <v>18</v>
      </c>
      <c r="E11" s="120"/>
      <c r="F11" s="120">
        <v>192.8</v>
      </c>
      <c r="G11" s="121"/>
      <c r="H11" s="120" t="s">
        <v>253</v>
      </c>
      <c r="I11" s="120" t="s">
        <v>254</v>
      </c>
      <c r="J11" s="122"/>
    </row>
    <row r="12" spans="1:29" ht="15.75" thickBot="1" x14ac:dyDescent="0.3">
      <c r="A12" s="118">
        <v>9</v>
      </c>
      <c r="B12" s="120" t="s">
        <v>219</v>
      </c>
      <c r="C12" s="120">
        <v>6</v>
      </c>
      <c r="D12" s="120">
        <v>6</v>
      </c>
      <c r="E12" s="120">
        <v>992</v>
      </c>
      <c r="F12" s="120">
        <v>165.3</v>
      </c>
      <c r="G12" s="121"/>
      <c r="H12" s="120"/>
      <c r="I12" s="120"/>
      <c r="J12" s="120"/>
    </row>
    <row r="13" spans="1:29" ht="26.25" thickBot="1" x14ac:dyDescent="0.3">
      <c r="A13" s="118">
        <v>10</v>
      </c>
      <c r="B13" s="120" t="s">
        <v>223</v>
      </c>
      <c r="C13" s="120">
        <v>12</v>
      </c>
      <c r="D13" s="120">
        <v>1</v>
      </c>
      <c r="E13" s="120">
        <v>1965</v>
      </c>
      <c r="F13" s="120">
        <v>194</v>
      </c>
      <c r="G13" s="121"/>
      <c r="H13" s="120"/>
      <c r="I13" s="120"/>
      <c r="J13" s="120"/>
    </row>
    <row r="14" spans="1:29" ht="15.75" thickBot="1" x14ac:dyDescent="0.3">
      <c r="A14" s="118">
        <v>11</v>
      </c>
      <c r="B14" s="120" t="s">
        <v>224</v>
      </c>
      <c r="C14" s="120">
        <v>13</v>
      </c>
      <c r="D14" s="120">
        <v>13</v>
      </c>
      <c r="E14" s="120">
        <v>2249</v>
      </c>
      <c r="F14" s="120">
        <v>173.1</v>
      </c>
      <c r="G14" s="121"/>
      <c r="H14" s="120"/>
      <c r="I14" s="120"/>
      <c r="J14" s="120"/>
    </row>
    <row r="15" spans="1:29" ht="15.75" thickBot="1" x14ac:dyDescent="0.3">
      <c r="A15" s="118">
        <v>12</v>
      </c>
      <c r="B15" s="120" t="s">
        <v>221</v>
      </c>
      <c r="C15" s="120">
        <v>10</v>
      </c>
      <c r="D15" s="120">
        <v>10</v>
      </c>
      <c r="E15" s="120"/>
      <c r="F15" s="120">
        <v>177</v>
      </c>
      <c r="G15" s="121"/>
      <c r="H15" s="120"/>
      <c r="I15" s="120"/>
      <c r="J15" s="120"/>
    </row>
    <row r="16" spans="1:29" ht="26.25" thickBot="1" x14ac:dyDescent="0.3">
      <c r="A16" s="118">
        <v>13</v>
      </c>
      <c r="B16" s="120" t="s">
        <v>222</v>
      </c>
      <c r="C16" s="120">
        <v>14</v>
      </c>
      <c r="D16" s="120">
        <v>14</v>
      </c>
      <c r="E16" s="120">
        <v>2683</v>
      </c>
      <c r="F16" s="120">
        <v>191.6</v>
      </c>
      <c r="G16" s="121"/>
      <c r="H16" s="120" t="s">
        <v>255</v>
      </c>
      <c r="I16" s="120" t="s">
        <v>256</v>
      </c>
      <c r="J16" s="120" t="s">
        <v>255</v>
      </c>
    </row>
    <row r="17" spans="1:10" ht="26.25" thickBot="1" x14ac:dyDescent="0.3">
      <c r="A17" s="118">
        <v>14</v>
      </c>
      <c r="B17" s="120" t="s">
        <v>226</v>
      </c>
      <c r="C17" s="120">
        <v>12</v>
      </c>
      <c r="D17" s="120">
        <v>12</v>
      </c>
      <c r="E17" s="120"/>
      <c r="F17" s="120">
        <v>174.6</v>
      </c>
      <c r="G17" s="121"/>
      <c r="H17" s="120"/>
      <c r="I17" s="120"/>
      <c r="J17" s="120"/>
    </row>
    <row r="18" spans="1:10" ht="15.75" thickBot="1" x14ac:dyDescent="0.3">
      <c r="A18" s="118">
        <v>15</v>
      </c>
      <c r="B18" s="120" t="s">
        <v>225</v>
      </c>
      <c r="C18" s="120">
        <v>4</v>
      </c>
      <c r="D18" s="120">
        <v>4</v>
      </c>
      <c r="E18" s="120">
        <v>725</v>
      </c>
      <c r="F18" s="120">
        <v>181.25</v>
      </c>
      <c r="G18" s="121"/>
      <c r="H18" s="120"/>
      <c r="I18" s="120"/>
      <c r="J18" s="120"/>
    </row>
    <row r="19" spans="1:10" ht="15.75" thickBot="1" x14ac:dyDescent="0.3">
      <c r="A19" s="118">
        <v>16</v>
      </c>
      <c r="B19" s="120" t="s">
        <v>257</v>
      </c>
      <c r="C19" s="120">
        <v>20</v>
      </c>
      <c r="D19" s="120">
        <v>20</v>
      </c>
      <c r="E19" s="120">
        <v>3627</v>
      </c>
      <c r="F19" s="120">
        <v>179.3</v>
      </c>
      <c r="G19" s="121"/>
      <c r="H19" s="120"/>
      <c r="I19" s="120"/>
      <c r="J19" s="120"/>
    </row>
    <row r="20" spans="1:10" ht="26.25" thickBot="1" x14ac:dyDescent="0.3">
      <c r="A20" s="118">
        <v>17</v>
      </c>
      <c r="B20" s="120" t="s">
        <v>258</v>
      </c>
      <c r="C20" s="120">
        <v>7</v>
      </c>
      <c r="D20" s="120">
        <v>7</v>
      </c>
      <c r="E20" s="120">
        <v>1238</v>
      </c>
      <c r="F20" s="120">
        <v>176.5</v>
      </c>
      <c r="G20" s="121"/>
      <c r="H20" s="120"/>
      <c r="I20" s="120"/>
      <c r="J20" s="120"/>
    </row>
    <row r="21" spans="1:10" ht="15.75" thickBot="1" x14ac:dyDescent="0.3">
      <c r="A21" s="118">
        <v>18</v>
      </c>
      <c r="B21" s="120" t="s">
        <v>228</v>
      </c>
      <c r="C21" s="120">
        <v>26</v>
      </c>
      <c r="D21" s="120">
        <v>26</v>
      </c>
      <c r="E21" s="120"/>
      <c r="F21" s="120">
        <v>180.6</v>
      </c>
      <c r="G21" s="121"/>
      <c r="H21" s="120"/>
      <c r="I21" s="120"/>
      <c r="J21" s="120"/>
    </row>
    <row r="22" spans="1:10" ht="15.75" thickBot="1" x14ac:dyDescent="0.3">
      <c r="A22" s="118">
        <v>19</v>
      </c>
      <c r="B22" s="120" t="s">
        <v>230</v>
      </c>
      <c r="C22" s="120">
        <v>14</v>
      </c>
      <c r="D22" s="120">
        <v>14</v>
      </c>
      <c r="E22" s="120">
        <v>2294</v>
      </c>
      <c r="F22" s="120">
        <v>163.69999999999999</v>
      </c>
      <c r="G22" s="121"/>
      <c r="H22" s="120"/>
      <c r="I22" s="120"/>
      <c r="J22" s="120"/>
    </row>
    <row r="23" spans="1:10" ht="15.75" thickBot="1" x14ac:dyDescent="0.3">
      <c r="A23" s="118">
        <v>20</v>
      </c>
      <c r="B23" s="120" t="s">
        <v>229</v>
      </c>
      <c r="C23" s="135"/>
      <c r="D23" s="135"/>
      <c r="E23" s="135"/>
      <c r="F23" s="135">
        <v>157.19999999999999</v>
      </c>
      <c r="G23" s="121"/>
      <c r="H23" s="120"/>
      <c r="I23" s="120"/>
      <c r="J23" s="120"/>
    </row>
    <row r="24" spans="1:10" ht="26.25" thickBot="1" x14ac:dyDescent="0.3">
      <c r="A24" s="118">
        <v>21</v>
      </c>
      <c r="B24" s="120" t="s">
        <v>259</v>
      </c>
      <c r="C24" s="120">
        <v>9</v>
      </c>
      <c r="D24" s="120">
        <v>9</v>
      </c>
      <c r="E24" s="120"/>
      <c r="F24" s="120">
        <v>158.5</v>
      </c>
      <c r="G24" s="121"/>
      <c r="H24" s="120" t="s">
        <v>260</v>
      </c>
      <c r="I24" s="120" t="s">
        <v>261</v>
      </c>
      <c r="J24" s="120" t="s">
        <v>262</v>
      </c>
    </row>
    <row r="25" spans="1:10" ht="15.75" thickBot="1" x14ac:dyDescent="0.3">
      <c r="A25" s="118"/>
      <c r="B25" s="120" t="s">
        <v>203</v>
      </c>
      <c r="C25" s="120">
        <f>SUM(C4:C24)</f>
        <v>408</v>
      </c>
      <c r="D25" s="120">
        <f>SUM(D4:D24)</f>
        <v>397</v>
      </c>
      <c r="E25" s="120">
        <f>SUM(E4:E24)</f>
        <v>43587</v>
      </c>
      <c r="F25" s="120">
        <f>SUM(F4:F24)</f>
        <v>3700.3499999999995</v>
      </c>
      <c r="G25" s="121"/>
      <c r="H25" s="120"/>
      <c r="I25" s="120"/>
      <c r="J25" s="120"/>
    </row>
    <row r="26" spans="1:10" ht="39" thickBot="1" x14ac:dyDescent="0.3">
      <c r="A26" s="118"/>
      <c r="B26" s="123" t="s">
        <v>263</v>
      </c>
      <c r="C26" s="256"/>
      <c r="D26" s="257"/>
      <c r="E26" s="258"/>
      <c r="F26" s="124">
        <f>F25/21</f>
        <v>176.20714285714283</v>
      </c>
      <c r="G26" s="125" t="s">
        <v>264</v>
      </c>
      <c r="H26" s="126">
        <v>0.7</v>
      </c>
      <c r="I26" s="127">
        <v>0.155</v>
      </c>
      <c r="J26" s="126">
        <v>0.14000000000000001</v>
      </c>
    </row>
    <row r="27" spans="1:10" ht="19.5" thickBot="1" x14ac:dyDescent="0.3">
      <c r="A27" s="128"/>
    </row>
    <row r="28" spans="1:10" ht="64.5" customHeight="1" x14ac:dyDescent="0.25">
      <c r="A28" s="247" t="s">
        <v>265</v>
      </c>
      <c r="B28" s="248"/>
      <c r="C28" s="248"/>
      <c r="D28" s="248"/>
      <c r="E28" s="248"/>
      <c r="F28" s="248"/>
      <c r="G28" s="248"/>
      <c r="H28" s="248"/>
      <c r="I28" s="248"/>
      <c r="J28" s="249"/>
    </row>
    <row r="29" spans="1:10" ht="59.25" customHeight="1" x14ac:dyDescent="0.25">
      <c r="A29" s="241" t="s">
        <v>266</v>
      </c>
      <c r="B29" s="242"/>
      <c r="C29" s="242"/>
      <c r="D29" s="242"/>
      <c r="E29" s="242"/>
      <c r="F29" s="242"/>
      <c r="G29" s="242"/>
      <c r="H29" s="242"/>
      <c r="I29" s="242"/>
      <c r="J29" s="243"/>
    </row>
    <row r="30" spans="1:10" ht="57" customHeight="1" x14ac:dyDescent="0.25">
      <c r="A30" s="241" t="s">
        <v>267</v>
      </c>
      <c r="B30" s="242"/>
      <c r="C30" s="242"/>
      <c r="D30" s="242"/>
      <c r="E30" s="242"/>
      <c r="F30" s="242"/>
      <c r="G30" s="242"/>
      <c r="H30" s="242"/>
      <c r="I30" s="242"/>
      <c r="J30" s="243"/>
    </row>
    <row r="31" spans="1:10" ht="67.5" customHeight="1" thickBot="1" x14ac:dyDescent="0.3">
      <c r="A31" s="244" t="s">
        <v>268</v>
      </c>
      <c r="B31" s="245"/>
      <c r="C31" s="245"/>
      <c r="D31" s="245"/>
      <c r="E31" s="245"/>
      <c r="F31" s="245"/>
      <c r="G31" s="245"/>
      <c r="H31" s="245"/>
      <c r="I31" s="245"/>
      <c r="J31" s="246"/>
    </row>
  </sheetData>
  <mergeCells count="8">
    <mergeCell ref="A1:J1"/>
    <mergeCell ref="A30:J30"/>
    <mergeCell ref="A31:J31"/>
    <mergeCell ref="A28:J28"/>
    <mergeCell ref="A29:J29"/>
    <mergeCell ref="C3:G3"/>
    <mergeCell ref="H3:J3"/>
    <mergeCell ref="C26:E2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7"/>
  <sheetViews>
    <sheetView topLeftCell="A4" workbookViewId="0">
      <selection activeCell="J22" sqref="J22"/>
    </sheetView>
  </sheetViews>
  <sheetFormatPr defaultRowHeight="15" x14ac:dyDescent="0.25"/>
  <cols>
    <col min="3" max="3" width="14.42578125" customWidth="1"/>
    <col min="4" max="4" width="13.28515625" customWidth="1"/>
  </cols>
  <sheetData>
    <row r="1" spans="2:7" ht="15.75" thickBot="1" x14ac:dyDescent="0.3"/>
    <row r="2" spans="2:7" x14ac:dyDescent="0.25">
      <c r="B2" s="259"/>
      <c r="C2" s="261" t="s">
        <v>236</v>
      </c>
      <c r="D2" s="145" t="s">
        <v>240</v>
      </c>
      <c r="E2" s="263"/>
      <c r="F2" s="265" t="s">
        <v>271</v>
      </c>
      <c r="G2" s="145" t="s">
        <v>272</v>
      </c>
    </row>
    <row r="3" spans="2:7" ht="34.5" thickBot="1" x14ac:dyDescent="0.3">
      <c r="B3" s="260"/>
      <c r="C3" s="262"/>
      <c r="D3" s="146" t="s">
        <v>270</v>
      </c>
      <c r="E3" s="264"/>
      <c r="F3" s="266"/>
      <c r="G3" s="146" t="s">
        <v>273</v>
      </c>
    </row>
    <row r="4" spans="2:7" ht="15.75" thickBot="1" x14ac:dyDescent="0.3">
      <c r="B4" s="118" t="s">
        <v>0</v>
      </c>
      <c r="C4" s="119" t="s">
        <v>244</v>
      </c>
      <c r="D4" s="119"/>
      <c r="E4" s="267"/>
      <c r="F4" s="268"/>
      <c r="G4" s="268"/>
    </row>
    <row r="5" spans="2:7" ht="26.25" thickBot="1" x14ac:dyDescent="0.3">
      <c r="B5" s="118">
        <v>1</v>
      </c>
      <c r="C5" s="120" t="s">
        <v>217</v>
      </c>
      <c r="D5" s="120">
        <v>161.69999999999999</v>
      </c>
      <c r="E5" s="121"/>
      <c r="F5" s="120">
        <v>174.6</v>
      </c>
      <c r="G5" s="120">
        <f>F5-D5</f>
        <v>12.900000000000006</v>
      </c>
    </row>
    <row r="6" spans="2:7" ht="15.75" thickBot="1" x14ac:dyDescent="0.3">
      <c r="B6" s="118">
        <v>2</v>
      </c>
      <c r="C6" s="120" t="s">
        <v>212</v>
      </c>
      <c r="D6" s="120">
        <v>191.8</v>
      </c>
      <c r="E6" s="120"/>
      <c r="F6" s="120">
        <v>174.6</v>
      </c>
      <c r="G6" s="120">
        <f t="shared" ref="G6:G25" si="0">F6-D6</f>
        <v>-17.200000000000017</v>
      </c>
    </row>
    <row r="7" spans="2:7" ht="26.25" thickBot="1" x14ac:dyDescent="0.3">
      <c r="B7" s="118">
        <v>3</v>
      </c>
      <c r="C7" s="120" t="s">
        <v>218</v>
      </c>
      <c r="D7" s="120">
        <v>181.7</v>
      </c>
      <c r="E7" s="121"/>
      <c r="F7" s="120">
        <v>174.6</v>
      </c>
      <c r="G7" s="120">
        <f t="shared" si="0"/>
        <v>-7.0999999999999943</v>
      </c>
    </row>
    <row r="8" spans="2:7" ht="26.25" thickBot="1" x14ac:dyDescent="0.3">
      <c r="B8" s="118">
        <v>4</v>
      </c>
      <c r="C8" s="120" t="s">
        <v>247</v>
      </c>
      <c r="D8" s="120">
        <v>184.6</v>
      </c>
      <c r="E8" s="121"/>
      <c r="F8" s="120">
        <v>174.6</v>
      </c>
      <c r="G8" s="120">
        <f t="shared" si="0"/>
        <v>-10</v>
      </c>
    </row>
    <row r="9" spans="2:7" ht="15.75" thickBot="1" x14ac:dyDescent="0.3">
      <c r="B9" s="118">
        <v>5</v>
      </c>
      <c r="C9" s="120" t="s">
        <v>250</v>
      </c>
      <c r="D9" s="120">
        <v>194</v>
      </c>
      <c r="E9" s="121"/>
      <c r="F9" s="120">
        <v>174.6</v>
      </c>
      <c r="G9" s="120">
        <f t="shared" si="0"/>
        <v>-19.400000000000006</v>
      </c>
    </row>
    <row r="10" spans="2:7" ht="15.75" thickBot="1" x14ac:dyDescent="0.3">
      <c r="B10" s="118">
        <v>6</v>
      </c>
      <c r="C10" s="120" t="s">
        <v>251</v>
      </c>
      <c r="D10" s="148">
        <v>135.80000000000001</v>
      </c>
      <c r="E10" s="121"/>
      <c r="F10" s="120">
        <v>174.6</v>
      </c>
      <c r="G10" s="120">
        <f t="shared" si="0"/>
        <v>38.799999999999983</v>
      </c>
    </row>
    <row r="11" spans="2:7" ht="15.75" thickBot="1" x14ac:dyDescent="0.3">
      <c r="B11" s="118">
        <v>7</v>
      </c>
      <c r="C11" s="150" t="s">
        <v>252</v>
      </c>
      <c r="D11" s="151">
        <v>185.3</v>
      </c>
      <c r="E11" s="121"/>
      <c r="F11" s="120">
        <v>174.6</v>
      </c>
      <c r="G11" s="120">
        <f t="shared" si="0"/>
        <v>-10.700000000000017</v>
      </c>
    </row>
    <row r="12" spans="2:7" ht="39" thickBot="1" x14ac:dyDescent="0.3">
      <c r="B12" s="118">
        <v>8</v>
      </c>
      <c r="C12" s="150" t="s">
        <v>220</v>
      </c>
      <c r="D12" s="151">
        <v>192.8</v>
      </c>
      <c r="E12" s="121"/>
      <c r="F12" s="120">
        <v>174.6</v>
      </c>
      <c r="G12" s="120">
        <f t="shared" si="0"/>
        <v>-18.200000000000017</v>
      </c>
    </row>
    <row r="13" spans="2:7" ht="26.25" thickBot="1" x14ac:dyDescent="0.3">
      <c r="B13" s="118">
        <v>9</v>
      </c>
      <c r="C13" s="150" t="s">
        <v>219</v>
      </c>
      <c r="D13" s="151">
        <v>165.3</v>
      </c>
      <c r="E13" s="121"/>
      <c r="F13" s="120">
        <v>174.6</v>
      </c>
      <c r="G13" s="120">
        <f t="shared" si="0"/>
        <v>9.2999999999999829</v>
      </c>
    </row>
    <row r="14" spans="2:7" ht="26.25" thickBot="1" x14ac:dyDescent="0.3">
      <c r="B14" s="118">
        <v>10</v>
      </c>
      <c r="C14" s="150" t="s">
        <v>223</v>
      </c>
      <c r="D14" s="151">
        <v>194</v>
      </c>
      <c r="E14" s="121"/>
      <c r="F14" s="120">
        <v>174.6</v>
      </c>
      <c r="G14" s="120">
        <f t="shared" si="0"/>
        <v>-19.400000000000006</v>
      </c>
    </row>
    <row r="15" spans="2:7" ht="26.25" thickBot="1" x14ac:dyDescent="0.3">
      <c r="B15" s="118">
        <v>11</v>
      </c>
      <c r="C15" s="150" t="s">
        <v>224</v>
      </c>
      <c r="D15" s="151">
        <v>173.1</v>
      </c>
      <c r="E15" s="121"/>
      <c r="F15" s="120">
        <v>174.6</v>
      </c>
      <c r="G15" s="120">
        <f t="shared" si="0"/>
        <v>1.5</v>
      </c>
    </row>
    <row r="16" spans="2:7" ht="26.25" thickBot="1" x14ac:dyDescent="0.3">
      <c r="B16" s="118">
        <v>12</v>
      </c>
      <c r="C16" s="150" t="s">
        <v>221</v>
      </c>
      <c r="D16" s="151">
        <v>177</v>
      </c>
      <c r="E16" s="121"/>
      <c r="F16" s="120">
        <v>174.6</v>
      </c>
      <c r="G16" s="120">
        <f t="shared" si="0"/>
        <v>-2.4000000000000057</v>
      </c>
    </row>
    <row r="17" spans="2:7" ht="26.25" thickBot="1" x14ac:dyDescent="0.3">
      <c r="B17" s="118">
        <v>13</v>
      </c>
      <c r="C17" s="150" t="s">
        <v>222</v>
      </c>
      <c r="D17" s="151">
        <v>191.6</v>
      </c>
      <c r="E17" s="121"/>
      <c r="F17" s="120">
        <v>174.6</v>
      </c>
      <c r="G17" s="120">
        <f t="shared" si="0"/>
        <v>-17</v>
      </c>
    </row>
    <row r="18" spans="2:7" ht="26.25" thickBot="1" x14ac:dyDescent="0.3">
      <c r="B18" s="118">
        <v>14</v>
      </c>
      <c r="C18" s="150" t="s">
        <v>226</v>
      </c>
      <c r="D18" s="151">
        <v>174.6</v>
      </c>
      <c r="E18" s="121"/>
      <c r="F18" s="120">
        <v>174.6</v>
      </c>
      <c r="G18" s="120">
        <f t="shared" si="0"/>
        <v>0</v>
      </c>
    </row>
    <row r="19" spans="2:7" ht="26.25" thickBot="1" x14ac:dyDescent="0.3">
      <c r="B19" s="118">
        <v>15</v>
      </c>
      <c r="C19" s="150" t="s">
        <v>225</v>
      </c>
      <c r="D19" s="151">
        <v>181.25</v>
      </c>
      <c r="E19" s="121"/>
      <c r="F19" s="120">
        <v>174.6</v>
      </c>
      <c r="G19" s="120">
        <f t="shared" si="0"/>
        <v>-6.6500000000000057</v>
      </c>
    </row>
    <row r="20" spans="2:7" ht="26.25" thickBot="1" x14ac:dyDescent="0.3">
      <c r="B20" s="118">
        <v>16</v>
      </c>
      <c r="C20" s="150" t="s">
        <v>257</v>
      </c>
      <c r="D20" s="151">
        <v>179.3</v>
      </c>
      <c r="E20" s="121"/>
      <c r="F20" s="120">
        <v>174.6</v>
      </c>
      <c r="G20" s="120">
        <f t="shared" si="0"/>
        <v>-4.7000000000000171</v>
      </c>
    </row>
    <row r="21" spans="2:7" ht="26.25" thickBot="1" x14ac:dyDescent="0.3">
      <c r="B21" s="118">
        <v>17</v>
      </c>
      <c r="C21" s="150" t="s">
        <v>258</v>
      </c>
      <c r="D21" s="151">
        <v>176.5</v>
      </c>
      <c r="E21" s="121"/>
      <c r="F21" s="120">
        <v>174.6</v>
      </c>
      <c r="G21" s="120">
        <f t="shared" si="0"/>
        <v>-1.9000000000000057</v>
      </c>
    </row>
    <row r="22" spans="2:7" ht="26.25" thickBot="1" x14ac:dyDescent="0.3">
      <c r="B22" s="118">
        <v>18</v>
      </c>
      <c r="C22" s="150" t="s">
        <v>228</v>
      </c>
      <c r="D22" s="151">
        <v>180.6</v>
      </c>
      <c r="E22" s="121"/>
      <c r="F22" s="120">
        <v>174.6</v>
      </c>
      <c r="G22" s="120">
        <f t="shared" si="0"/>
        <v>-6</v>
      </c>
    </row>
    <row r="23" spans="2:7" ht="26.25" thickBot="1" x14ac:dyDescent="0.3">
      <c r="B23" s="118">
        <v>19</v>
      </c>
      <c r="C23" s="150" t="s">
        <v>230</v>
      </c>
      <c r="D23" s="151">
        <v>163.69999999999999</v>
      </c>
      <c r="E23" s="121"/>
      <c r="F23" s="120">
        <v>174.6</v>
      </c>
      <c r="G23" s="120">
        <f t="shared" si="0"/>
        <v>10.900000000000006</v>
      </c>
    </row>
    <row r="24" spans="2:7" ht="26.25" thickBot="1" x14ac:dyDescent="0.3">
      <c r="B24" s="147">
        <v>20</v>
      </c>
      <c r="C24" s="154" t="s">
        <v>229</v>
      </c>
      <c r="D24" s="155">
        <v>157.19999999999999</v>
      </c>
      <c r="E24" s="149"/>
      <c r="F24" s="120">
        <v>174.6</v>
      </c>
      <c r="G24" s="120">
        <f t="shared" si="0"/>
        <v>17.400000000000006</v>
      </c>
    </row>
    <row r="25" spans="2:7" ht="22.5" customHeight="1" thickBot="1" x14ac:dyDescent="0.3">
      <c r="B25" s="156">
        <v>21</v>
      </c>
      <c r="C25" s="158" t="s">
        <v>259</v>
      </c>
      <c r="D25" s="157">
        <v>158.5</v>
      </c>
      <c r="E25" s="159"/>
      <c r="F25" s="120">
        <v>174.6</v>
      </c>
      <c r="G25" s="120">
        <f t="shared" si="0"/>
        <v>16.099999999999994</v>
      </c>
    </row>
    <row r="26" spans="2:7" x14ac:dyDescent="0.25">
      <c r="B26" s="152"/>
      <c r="C26" s="152"/>
      <c r="D26" s="152"/>
      <c r="E26" s="153"/>
      <c r="F26" s="152"/>
      <c r="G26" s="152"/>
    </row>
    <row r="27" spans="2:7" x14ac:dyDescent="0.25">
      <c r="B27" s="78"/>
      <c r="C27" s="78"/>
      <c r="D27" s="78"/>
      <c r="E27" s="78"/>
      <c r="F27" s="78"/>
      <c r="G27" s="78"/>
    </row>
  </sheetData>
  <mergeCells count="5">
    <mergeCell ref="B2:B3"/>
    <mergeCell ref="C2:C3"/>
    <mergeCell ref="E2:E3"/>
    <mergeCell ref="F2:F3"/>
    <mergeCell ref="E4:G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2021-05-20T12:43:19Z</dcterms:modified>
</cp:coreProperties>
</file>